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АБОЧИЕ ДОКУМЕНТЫ с 2008-2020\2022\совет\22.06.2022\"/>
    </mc:Choice>
  </mc:AlternateContent>
  <xr:revisionPtr revIDLastSave="0" documentId="13_ncr:1_{AD49DC49-E8E8-4B3B-990F-F794266978D8}" xr6:coauthVersionLast="45" xr6:coauthVersionMax="45" xr10:uidLastSave="{00000000-0000-0000-0000-000000000000}"/>
  <bookViews>
    <workbookView xWindow="-110" yWindow="-110" windowWidth="17020" windowHeight="10160" xr2:uid="{00000000-000D-0000-FFFF-FFFF00000000}"/>
  </bookViews>
  <sheets>
    <sheet name="2022-2024 год" sheetId="1" r:id="rId1"/>
  </sheets>
  <definedNames>
    <definedName name="_xlnm._FilterDatabase" localSheetId="0" hidden="1">'2022-2024 год'!$A$11:$K$237</definedName>
    <definedName name="Z_03D0DDB9_3E2B_445E_B26D_09285D63C497_.wvu.FilterData" localSheetId="0" hidden="1">'2022-2024 год'!$A$9:$F$188</definedName>
    <definedName name="Z_179F549F_785F_4D31_BD9D_194D11401787_.wvu.FilterData" localSheetId="0" hidden="1">'2022-2024 год'!$A$9:$F$208</definedName>
    <definedName name="Z_184D3176_FFF6_4E91_A7DC_D63418B7D0F5_.wvu.FilterData" localSheetId="0" hidden="1">'2022-2024 год'!$A$9:$F$188</definedName>
    <definedName name="Z_2547B61A_57D8_45C6_87E4_2B595BD241A2_.wvu.FilterData" localSheetId="0" hidden="1">'2022-2024 год'!$A$9:$F$188</definedName>
    <definedName name="Z_2547B61A_57D8_45C6_87E4_2B595BD241A2_.wvu.PrintArea" localSheetId="0" hidden="1">'2022-2024 год'!$A$6:$F$188</definedName>
    <definedName name="Z_2547B61A_57D8_45C6_87E4_2B595BD241A2_.wvu.PrintTitles" localSheetId="0" hidden="1">'2022-2024 год'!$10:$11</definedName>
    <definedName name="Z_265E4B74_F87F_4C11_8F36_BD3184BC15DF_.wvu.FilterData" localSheetId="0" hidden="1">'2022-2024 год'!$A$9:$F$208</definedName>
    <definedName name="Z_265E4B74_F87F_4C11_8F36_BD3184BC15DF_.wvu.PrintArea" localSheetId="0" hidden="1">'2022-2024 год'!$A$5:$F$208</definedName>
    <definedName name="Z_265E4B74_F87F_4C11_8F36_BD3184BC15DF_.wvu.Rows" localSheetId="0" hidden="1">'2022-2024 год'!$41:$42,'2022-2024 год'!$87:$88,'2022-2024 год'!$95:$97</definedName>
    <definedName name="Z_2CC5DC23_D108_4C62_8D9C_2D339D918FB9_.wvu.FilterData" localSheetId="0" hidden="1">'2022-2024 год'!$A$9:$F$188</definedName>
    <definedName name="Z_2E862F6B_6B0A_40BB_944E_0C7992DC3BBB_.wvu.FilterData" localSheetId="0" hidden="1">'2022-2024 год'!$A$9:$F$188</definedName>
    <definedName name="Z_3A0034B5_8F37_4AD6_B8AC_A9A8B0642AF7_.wvu.FilterData" localSheetId="0" hidden="1">'2022-2024 год'!$A$9:$F$208</definedName>
    <definedName name="Z_3A0034B5_8F37_4AD6_B8AC_A9A8B0642AF7_.wvu.PrintArea" localSheetId="0" hidden="1">'2022-2024 год'!$A$5:$F$208</definedName>
    <definedName name="Z_3A0034B5_8F37_4AD6_B8AC_A9A8B0642AF7_.wvu.Rows" localSheetId="0" hidden="1">'2022-2024 год'!#REF!</definedName>
    <definedName name="Z_44831562_46FD_4AFD_8D98_36538786D0F6_.wvu.FilterData" localSheetId="0" hidden="1">'2022-2024 год'!$A$9:$F$188</definedName>
    <definedName name="Z_4CB2AD8A_1395_4EEB_B6E5_ACA1429CF0DB_.wvu.Cols" localSheetId="0" hidden="1">'2022-2024 год'!#REF!</definedName>
    <definedName name="Z_4CB2AD8A_1395_4EEB_B6E5_ACA1429CF0DB_.wvu.FilterData" localSheetId="0" hidden="1">'2022-2024 год'!$A$9:$F$188</definedName>
    <definedName name="Z_4CB2AD8A_1395_4EEB_B6E5_ACA1429CF0DB_.wvu.PrintArea" localSheetId="0" hidden="1">'2022-2024 год'!$A$6:$F$188</definedName>
    <definedName name="Z_4CB2AD8A_1395_4EEB_B6E5_ACA1429CF0DB_.wvu.PrintTitles" localSheetId="0" hidden="1">'2022-2024 год'!$10:$11</definedName>
    <definedName name="Z_5271CAE7_4D6C_40AB_9A03_5EFB6EFB80FA_.wvu.Cols" localSheetId="0" hidden="1">'2022-2024 год'!#REF!</definedName>
    <definedName name="Z_5271CAE7_4D6C_40AB_9A03_5EFB6EFB80FA_.wvu.FilterData" localSheetId="0" hidden="1">'2022-2024 год'!$A$9:$F$188</definedName>
    <definedName name="Z_5271CAE7_4D6C_40AB_9A03_5EFB6EFB80FA_.wvu.PrintArea" localSheetId="0" hidden="1">'2022-2024 год'!$A$5:$F$188</definedName>
    <definedName name="Z_599A55F8_3816_4A95_B2A0_7EE8B30830DF_.wvu.FilterData" localSheetId="0" hidden="1">'2022-2024 год'!$A$9:$F$188</definedName>
    <definedName name="Z_599A55F8_3816_4A95_B2A0_7EE8B30830DF_.wvu.PrintArea" localSheetId="0" hidden="1">'2022-2024 год'!$A$6:$F$188</definedName>
    <definedName name="Z_5AD1B189_FE34_4C56_A934_E5FA7185E68F_.wvu.FilterData" localSheetId="0" hidden="1">'2022-2024 год'!$A$9:$F$208</definedName>
    <definedName name="Z_62BA1D30_83D4_405C_B38E_4A6036DCDF7D_.wvu.Cols" localSheetId="0" hidden="1">'2022-2024 год'!#REF!</definedName>
    <definedName name="Z_62BA1D30_83D4_405C_B38E_4A6036DCDF7D_.wvu.FilterData" localSheetId="0" hidden="1">'2022-2024 год'!$A$9:$F$188</definedName>
    <definedName name="Z_62BA1D30_83D4_405C_B38E_4A6036DCDF7D_.wvu.PrintArea" localSheetId="0" hidden="1">'2022-2024 год'!$A$5:$F$188</definedName>
    <definedName name="Z_7C0ABF66_8B0F_48ED_A269_F91E2B0FF96C_.wvu.FilterData" localSheetId="0" hidden="1">'2022-2024 год'!$A$9:$F$188</definedName>
    <definedName name="Z_949DCF8A_4B6C_48DC_A0AF_1508759F4E2C_.wvu.FilterData" localSheetId="0" hidden="1">'2022-2024 год'!$A$9:$F$188</definedName>
    <definedName name="Z_9AE4E90B_95AD_4E92_80AE_724EF4B3642C_.wvu.FilterData" localSheetId="0" hidden="1">'2022-2024 год'!$A$9:$F$188</definedName>
    <definedName name="Z_9AE4E90B_95AD_4E92_80AE_724EF4B3642C_.wvu.PrintArea" localSheetId="0" hidden="1">'2022-2024 год'!$A$5:$F$188</definedName>
    <definedName name="Z_A79CDC70_8466_49CB_8C49_C52C08F5C2C3_.wvu.FilterData" localSheetId="0" hidden="1">'2022-2024 год'!$A$9:$F$188</definedName>
    <definedName name="Z_A79CDC70_8466_49CB_8C49_C52C08F5C2C3_.wvu.PrintArea" localSheetId="0" hidden="1">'2022-2024 год'!$A$6:$F$188</definedName>
    <definedName name="Z_A79CDC70_8466_49CB_8C49_C52C08F5C2C3_.wvu.PrintTitles" localSheetId="0" hidden="1">'2022-2024 год'!$10:$11</definedName>
    <definedName name="Z_B3397BCA_1277_4868_806F_2E68EFD73FCF_.wvu.Cols" localSheetId="0" hidden="1">'2022-2024 год'!#REF!</definedName>
    <definedName name="Z_B3397BCA_1277_4868_806F_2E68EFD73FCF_.wvu.FilterData" localSheetId="0" hidden="1">'2022-2024 год'!$A$9:$F$188</definedName>
    <definedName name="Z_B3397BCA_1277_4868_806F_2E68EFD73FCF_.wvu.PrintArea" localSheetId="0" hidden="1">'2022-2024 год'!$A$6:$F$188</definedName>
    <definedName name="Z_B3397BCA_1277_4868_806F_2E68EFD73FCF_.wvu.PrintTitles" localSheetId="0" hidden="1">'2022-2024 год'!$10:$11</definedName>
    <definedName name="Z_B3ADB1FC_7237_4F79_A98A_9A3A728E8FB8_.wvu.FilterData" localSheetId="0" hidden="1">'2022-2024 год'!$A$9:$F$188</definedName>
    <definedName name="Z_C0DCEFD6_4378_4196_8A52_BBAE8937CBA3_.wvu.FilterData" localSheetId="0" hidden="1">'2022-2024 год'!#REF!</definedName>
    <definedName name="Z_C0DCEFD6_4378_4196_8A52_BBAE8937CBA3_.wvu.PrintArea" localSheetId="0" hidden="1">'2022-2024 год'!$A$5:$F$208</definedName>
    <definedName name="Z_C0DCEFD6_4378_4196_8A52_BBAE8937CBA3_.wvu.Rows" localSheetId="0" hidden="1">'2022-2024 год'!$41:$41,'2022-2024 год'!#REF!,'2022-2024 год'!$175:$175</definedName>
    <definedName name="Z_E73FB2C8_8889_4BC1_B42C_BB4285892FAC_.wvu.Cols" localSheetId="0" hidden="1">'2022-2024 год'!#REF!</definedName>
    <definedName name="Z_E73FB2C8_8889_4BC1_B42C_BB4285892FAC_.wvu.FilterData" localSheetId="0" hidden="1">'2022-2024 год'!$A$9:$F$188</definedName>
    <definedName name="Z_E73FB2C8_8889_4BC1_B42C_BB4285892FAC_.wvu.PrintArea" localSheetId="0" hidden="1">'2022-2024 год'!$A$6:$F$188</definedName>
    <definedName name="Z_E73FB2C8_8889_4BC1_B42C_BB4285892FAC_.wvu.PrintTitles" localSheetId="0" hidden="1">'2022-2024 год'!$10:$11</definedName>
    <definedName name="_xlnm.Print_Titles" localSheetId="0">'2022-2024 год'!$10:$11</definedName>
    <definedName name="_xlnm.Print_Area" localSheetId="0">'2022-2024 год'!$A$1:$K$237</definedName>
  </definedNames>
  <calcPr calcId="181029" refMode="R1C1"/>
  <customWorkbookViews>
    <customWorkbookView name="Администратор - Личное представление" guid="{C0DCEFD6-4378-4196-8A52-BBAE8937CBA3}" mergeInterval="0" personalView="1" maximized="1" windowWidth="1362" windowHeight="528" activeSheetId="1"/>
    <customWorkbookView name="й1 - Личное представление" guid="{265E4B74-F87F-4C11-8F36-BD3184BC15DF}" mergeInterval="0" personalView="1" maximized="1" xWindow="1" yWindow="1" windowWidth="1020" windowHeight="505" activeSheetId="1"/>
    <customWorkbookView name="Усова - Личное представление" guid="{62BA1D30-83D4-405C-B38E-4A6036DCDF7D}" mergeInterval="0" personalView="1" maximized="1" windowWidth="1276" windowHeight="765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zinovkina - Личное представление" guid="{4CB2AD8A-1395-4EEB-B6E5-ACA1429CF0DB}" autoUpdate="1" mergeInterval="5" personalView="1" maximized="1" xWindow="5" yWindow="24" windowWidth="626" windowHeight="745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user - Личное представление" guid="{9AE4E90B-95AD-4E92-80AE-724EF4B3642C}" mergeInterval="0" personalView="1" maximized="1" windowWidth="1266" windowHeight="732" activeSheetId="2"/>
    <customWorkbookView name="1 - Личное представление" guid="{3A0034B5-8F37-4AD6-B8AC-A9A8B0642AF7}" mergeInterval="0" personalView="1" maximized="1" windowWidth="1276" windowHeight="77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9" i="1" l="1"/>
  <c r="G173" i="1"/>
  <c r="I178" i="1" l="1"/>
  <c r="H178" i="1"/>
  <c r="G178" i="1"/>
  <c r="I203" i="1"/>
  <c r="I202" i="1" s="1"/>
  <c r="I201" i="1" s="1"/>
  <c r="I200" i="1" s="1"/>
  <c r="K202" i="1"/>
  <c r="K201" i="1" s="1"/>
  <c r="J202" i="1"/>
  <c r="J201" i="1" s="1"/>
  <c r="G202" i="1"/>
  <c r="G201" i="1" s="1"/>
  <c r="G200" i="1" s="1"/>
  <c r="H199" i="1"/>
  <c r="H31" i="1"/>
  <c r="H202" i="1" l="1"/>
  <c r="H201" i="1" s="1"/>
  <c r="H200" i="1" s="1"/>
  <c r="I199" i="1"/>
  <c r="I207" i="1"/>
  <c r="I206" i="1" s="1"/>
  <c r="I205" i="1" s="1"/>
  <c r="K206" i="1"/>
  <c r="J206" i="1"/>
  <c r="J205" i="1" s="1"/>
  <c r="H206" i="1"/>
  <c r="H205" i="1" s="1"/>
  <c r="H204" i="1" s="1"/>
  <c r="I204" i="1" s="1"/>
  <c r="G206" i="1"/>
  <c r="G205" i="1" s="1"/>
  <c r="K205" i="1"/>
  <c r="I162" i="1"/>
  <c r="I161" i="1" s="1"/>
  <c r="I160" i="1" s="1"/>
  <c r="K161" i="1"/>
  <c r="J161" i="1"/>
  <c r="J160" i="1" s="1"/>
  <c r="H161" i="1"/>
  <c r="H160" i="1" s="1"/>
  <c r="G161" i="1"/>
  <c r="G160" i="1" s="1"/>
  <c r="K160" i="1"/>
  <c r="H135" i="1" l="1"/>
  <c r="I135" i="1" s="1"/>
  <c r="I134" i="1" s="1"/>
  <c r="I133" i="1" s="1"/>
  <c r="I132" i="1" s="1"/>
  <c r="K134" i="1"/>
  <c r="K133" i="1" s="1"/>
  <c r="K132" i="1" s="1"/>
  <c r="J134" i="1"/>
  <c r="J133" i="1" s="1"/>
  <c r="J132" i="1" s="1"/>
  <c r="G134" i="1"/>
  <c r="G133" i="1" s="1"/>
  <c r="G132" i="1" s="1"/>
  <c r="H134" i="1" l="1"/>
  <c r="H133" i="1" s="1"/>
  <c r="H132" i="1" s="1"/>
  <c r="I220" i="1"/>
  <c r="I219" i="1" s="1"/>
  <c r="I218" i="1" s="1"/>
  <c r="I217" i="1" s="1"/>
  <c r="I216" i="1" s="1"/>
  <c r="I215" i="1" s="1"/>
  <c r="K219" i="1"/>
  <c r="K218" i="1" s="1"/>
  <c r="K217" i="1" s="1"/>
  <c r="K216" i="1" s="1"/>
  <c r="K215" i="1" s="1"/>
  <c r="J219" i="1"/>
  <c r="J218" i="1" s="1"/>
  <c r="J217" i="1" s="1"/>
  <c r="J216" i="1" s="1"/>
  <c r="J215" i="1" s="1"/>
  <c r="H219" i="1"/>
  <c r="H218" i="1" s="1"/>
  <c r="H217" i="1" s="1"/>
  <c r="H216" i="1" s="1"/>
  <c r="H215" i="1" s="1"/>
  <c r="G219" i="1"/>
  <c r="G218" i="1" s="1"/>
  <c r="G217" i="1" s="1"/>
  <c r="G216" i="1" s="1"/>
  <c r="G215" i="1" s="1"/>
  <c r="I131" i="1" l="1"/>
  <c r="I130" i="1" s="1"/>
  <c r="I129" i="1" s="1"/>
  <c r="I128" i="1" s="1"/>
  <c r="I127" i="1" s="1"/>
  <c r="K130" i="1"/>
  <c r="K129" i="1" s="1"/>
  <c r="K128" i="1" s="1"/>
  <c r="K127" i="1" s="1"/>
  <c r="J130" i="1"/>
  <c r="J129" i="1" s="1"/>
  <c r="J128" i="1" s="1"/>
  <c r="J127" i="1" s="1"/>
  <c r="H130" i="1"/>
  <c r="H129" i="1" s="1"/>
  <c r="H128" i="1" s="1"/>
  <c r="H127" i="1" s="1"/>
  <c r="G130" i="1"/>
  <c r="G129" i="1" s="1"/>
  <c r="G128" i="1" s="1"/>
  <c r="G127" i="1" s="1"/>
  <c r="J146" i="1"/>
  <c r="J145" i="1" s="1"/>
  <c r="J144" i="1" s="1"/>
  <c r="J143" i="1" s="1"/>
  <c r="J142" i="1" s="1"/>
  <c r="K146" i="1"/>
  <c r="K145" i="1" s="1"/>
  <c r="K144" i="1" s="1"/>
  <c r="K143" i="1" s="1"/>
  <c r="K142" i="1" s="1"/>
  <c r="I147" i="1" l="1"/>
  <c r="I146" i="1" s="1"/>
  <c r="H146" i="1"/>
  <c r="H145" i="1" s="1"/>
  <c r="H144" i="1" s="1"/>
  <c r="H143" i="1" s="1"/>
  <c r="H142" i="1" s="1"/>
  <c r="I145" i="1" l="1"/>
  <c r="I144" i="1" s="1"/>
  <c r="I143" i="1" s="1"/>
  <c r="I142" i="1" s="1"/>
  <c r="G146" i="1"/>
  <c r="G145" i="1" s="1"/>
  <c r="G144" i="1" s="1"/>
  <c r="G143" i="1" s="1"/>
  <c r="G142" i="1" s="1"/>
  <c r="H236" i="1" l="1"/>
  <c r="H235" i="1" s="1"/>
  <c r="H234" i="1" s="1"/>
  <c r="H232" i="1"/>
  <c r="H231" i="1" s="1"/>
  <c r="H230" i="1" s="1"/>
  <c r="H229" i="1" s="1"/>
  <c r="H228" i="1" s="1"/>
  <c r="H226" i="1"/>
  <c r="H225" i="1" s="1"/>
  <c r="H224" i="1" s="1"/>
  <c r="H223" i="1" s="1"/>
  <c r="H222" i="1" s="1"/>
  <c r="H213" i="1"/>
  <c r="H212" i="1" s="1"/>
  <c r="H211" i="1" s="1"/>
  <c r="H210" i="1" s="1"/>
  <c r="H209" i="1" s="1"/>
  <c r="H208" i="1" s="1"/>
  <c r="H198" i="1"/>
  <c r="H197" i="1" s="1"/>
  <c r="H196" i="1" s="1"/>
  <c r="H189" i="1"/>
  <c r="H188" i="1" s="1"/>
  <c r="H187" i="1" s="1"/>
  <c r="H194" i="1"/>
  <c r="H193" i="1" s="1"/>
  <c r="H192" i="1" s="1"/>
  <c r="H185" i="1"/>
  <c r="H184" i="1" s="1"/>
  <c r="H183" i="1" s="1"/>
  <c r="H181" i="1"/>
  <c r="H180" i="1" s="1"/>
  <c r="H179" i="1" s="1"/>
  <c r="H172" i="1"/>
  <c r="H171" i="1" s="1"/>
  <c r="H170" i="1" s="1"/>
  <c r="H168" i="1"/>
  <c r="H167" i="1" s="1"/>
  <c r="H166" i="1" s="1"/>
  <c r="H176" i="1"/>
  <c r="H175" i="1" s="1"/>
  <c r="H174" i="1" s="1"/>
  <c r="H158" i="1"/>
  <c r="H157" i="1" s="1"/>
  <c r="H156" i="1" s="1"/>
  <c r="H151" i="1"/>
  <c r="H150" i="1" s="1"/>
  <c r="H149" i="1" s="1"/>
  <c r="H148" i="1" s="1"/>
  <c r="H141" i="1" s="1"/>
  <c r="H139" i="1"/>
  <c r="H138" i="1" s="1"/>
  <c r="H137" i="1" s="1"/>
  <c r="H136" i="1" s="1"/>
  <c r="H125" i="1"/>
  <c r="H124" i="1" s="1"/>
  <c r="H123" i="1" s="1"/>
  <c r="H121" i="1"/>
  <c r="H120" i="1" s="1"/>
  <c r="H119" i="1" s="1"/>
  <c r="H113" i="1"/>
  <c r="H112" i="1" s="1"/>
  <c r="H111" i="1" s="1"/>
  <c r="H110" i="1" s="1"/>
  <c r="H108" i="1"/>
  <c r="H107" i="1" s="1"/>
  <c r="H105" i="1"/>
  <c r="H104" i="1" s="1"/>
  <c r="H103" i="1" s="1"/>
  <c r="H100" i="1"/>
  <c r="H99" i="1" s="1"/>
  <c r="H98" i="1" s="1"/>
  <c r="H96" i="1"/>
  <c r="H95" i="1" s="1"/>
  <c r="H93" i="1"/>
  <c r="H92" i="1" s="1"/>
  <c r="H87" i="1"/>
  <c r="H86" i="1" s="1"/>
  <c r="H83" i="1"/>
  <c r="H82" i="1" s="1"/>
  <c r="H77" i="1"/>
  <c r="H76" i="1" s="1"/>
  <c r="H75" i="1" s="1"/>
  <c r="H74" i="1" s="1"/>
  <c r="H72" i="1"/>
  <c r="H71" i="1" s="1"/>
  <c r="H68" i="1"/>
  <c r="H67" i="1" s="1"/>
  <c r="H64" i="1"/>
  <c r="H63" i="1" s="1"/>
  <c r="H60" i="1"/>
  <c r="H59" i="1" s="1"/>
  <c r="H56" i="1"/>
  <c r="H55" i="1" s="1"/>
  <c r="H51" i="1"/>
  <c r="H50" i="1" s="1"/>
  <c r="H47" i="1"/>
  <c r="H46" i="1" s="1"/>
  <c r="H44" i="1"/>
  <c r="H43" i="1" s="1"/>
  <c r="H39" i="1"/>
  <c r="H38" i="1" s="1"/>
  <c r="H37" i="1" s="1"/>
  <c r="H34" i="1"/>
  <c r="H33" i="1" s="1"/>
  <c r="H30" i="1"/>
  <c r="H29" i="1" s="1"/>
  <c r="H25" i="1"/>
  <c r="H24" i="1" s="1"/>
  <c r="H19" i="1"/>
  <c r="H18" i="1" s="1"/>
  <c r="H17" i="1" s="1"/>
  <c r="H16" i="1" s="1"/>
  <c r="H15" i="1" s="1"/>
  <c r="I233" i="1"/>
  <c r="I232" i="1" s="1"/>
  <c r="I231" i="1" s="1"/>
  <c r="I230" i="1" s="1"/>
  <c r="I229" i="1" s="1"/>
  <c r="I228" i="1" s="1"/>
  <c r="I227" i="1"/>
  <c r="I226" i="1" s="1"/>
  <c r="I225" i="1" s="1"/>
  <c r="I224" i="1" s="1"/>
  <c r="I223" i="1" s="1"/>
  <c r="I222" i="1" s="1"/>
  <c r="I214" i="1"/>
  <c r="I213" i="1" s="1"/>
  <c r="I212" i="1" s="1"/>
  <c r="I211" i="1" s="1"/>
  <c r="I210" i="1" s="1"/>
  <c r="I209" i="1" s="1"/>
  <c r="I208" i="1" s="1"/>
  <c r="I198" i="1"/>
  <c r="I197" i="1" s="1"/>
  <c r="I196" i="1" s="1"/>
  <c r="I191" i="1"/>
  <c r="I190" i="1"/>
  <c r="I195" i="1"/>
  <c r="I194" i="1" s="1"/>
  <c r="I193" i="1" s="1"/>
  <c r="I192" i="1" s="1"/>
  <c r="I182" i="1"/>
  <c r="I181" i="1" s="1"/>
  <c r="I180" i="1" s="1"/>
  <c r="I179" i="1" s="1"/>
  <c r="I173" i="1"/>
  <c r="I172" i="1" s="1"/>
  <c r="I171" i="1" s="1"/>
  <c r="I170" i="1" s="1"/>
  <c r="I169" i="1"/>
  <c r="I168" i="1" s="1"/>
  <c r="I167" i="1" s="1"/>
  <c r="I166" i="1" s="1"/>
  <c r="I177" i="1"/>
  <c r="I176" i="1" s="1"/>
  <c r="I175" i="1" s="1"/>
  <c r="I174" i="1" s="1"/>
  <c r="I159" i="1"/>
  <c r="I158" i="1" s="1"/>
  <c r="I157" i="1" s="1"/>
  <c r="I156" i="1" s="1"/>
  <c r="I152" i="1"/>
  <c r="I151" i="1" s="1"/>
  <c r="I150" i="1" s="1"/>
  <c r="I149" i="1" s="1"/>
  <c r="I148" i="1" s="1"/>
  <c r="I141" i="1" s="1"/>
  <c r="I140" i="1"/>
  <c r="I139" i="1" s="1"/>
  <c r="I138" i="1" s="1"/>
  <c r="I137" i="1" s="1"/>
  <c r="I136" i="1" s="1"/>
  <c r="I126" i="1"/>
  <c r="I125" i="1" s="1"/>
  <c r="I124" i="1" s="1"/>
  <c r="I123" i="1" s="1"/>
  <c r="I122" i="1"/>
  <c r="I121" i="1" s="1"/>
  <c r="I120" i="1" s="1"/>
  <c r="I119" i="1" s="1"/>
  <c r="I114" i="1"/>
  <c r="I113" i="1" s="1"/>
  <c r="I112" i="1" s="1"/>
  <c r="I111" i="1" s="1"/>
  <c r="I110" i="1" s="1"/>
  <c r="I109" i="1"/>
  <c r="I108" i="1" s="1"/>
  <c r="I107" i="1" s="1"/>
  <c r="I106" i="1"/>
  <c r="I105" i="1" s="1"/>
  <c r="I104" i="1" s="1"/>
  <c r="I103" i="1" s="1"/>
  <c r="I101" i="1"/>
  <c r="I97" i="1"/>
  <c r="I96" i="1" s="1"/>
  <c r="I95" i="1" s="1"/>
  <c r="I94" i="1"/>
  <c r="I93" i="1" s="1"/>
  <c r="I92" i="1" s="1"/>
  <c r="I88" i="1"/>
  <c r="I87" i="1" s="1"/>
  <c r="I86" i="1" s="1"/>
  <c r="I84" i="1"/>
  <c r="I78" i="1"/>
  <c r="I77" i="1" s="1"/>
  <c r="I76" i="1" s="1"/>
  <c r="I75" i="1" s="1"/>
  <c r="I74" i="1" s="1"/>
  <c r="I70" i="1"/>
  <c r="I69" i="1"/>
  <c r="I65" i="1"/>
  <c r="I64" i="1" s="1"/>
  <c r="I63" i="1" s="1"/>
  <c r="I62" i="1"/>
  <c r="I61" i="1"/>
  <c r="I57" i="1"/>
  <c r="I56" i="1" s="1"/>
  <c r="I55" i="1" s="1"/>
  <c r="I53" i="1"/>
  <c r="I54" i="1"/>
  <c r="I52" i="1"/>
  <c r="I48" i="1"/>
  <c r="I47" i="1" s="1"/>
  <c r="I46" i="1" s="1"/>
  <c r="I45" i="1"/>
  <c r="I44" i="1" s="1"/>
  <c r="I43" i="1" s="1"/>
  <c r="I42" i="1"/>
  <c r="I41" i="1"/>
  <c r="I40" i="1"/>
  <c r="I36" i="1"/>
  <c r="I35" i="1"/>
  <c r="I31" i="1"/>
  <c r="I28" i="1"/>
  <c r="I27" i="1"/>
  <c r="I26" i="1"/>
  <c r="I20" i="1"/>
  <c r="I19" i="1" s="1"/>
  <c r="I18" i="1" s="1"/>
  <c r="I236" i="1"/>
  <c r="I235" i="1" s="1"/>
  <c r="I234" i="1" s="1"/>
  <c r="I155" i="1" l="1"/>
  <c r="I154" i="1" s="1"/>
  <c r="H155" i="1"/>
  <c r="H154" i="1" s="1"/>
  <c r="H221" i="1"/>
  <c r="I68" i="1"/>
  <c r="I67" i="1" s="1"/>
  <c r="I17" i="1"/>
  <c r="I16" i="1" s="1"/>
  <c r="I15" i="1" s="1"/>
  <c r="I34" i="1"/>
  <c r="I33" i="1" s="1"/>
  <c r="H58" i="1"/>
  <c r="I51" i="1"/>
  <c r="I50" i="1" s="1"/>
  <c r="I49" i="1" s="1"/>
  <c r="I189" i="1"/>
  <c r="I188" i="1" s="1"/>
  <c r="I187" i="1" s="1"/>
  <c r="H165" i="1"/>
  <c r="H164" i="1" s="1"/>
  <c r="H118" i="1"/>
  <c r="H117" i="1" s="1"/>
  <c r="H116" i="1" s="1"/>
  <c r="H91" i="1"/>
  <c r="H90" i="1" s="1"/>
  <c r="H89" i="1" s="1"/>
  <c r="H81" i="1"/>
  <c r="H80" i="1" s="1"/>
  <c r="H79" i="1" s="1"/>
  <c r="H66" i="1"/>
  <c r="H49" i="1"/>
  <c r="I39" i="1"/>
  <c r="I38" i="1" s="1"/>
  <c r="I37" i="1" s="1"/>
  <c r="H23" i="1"/>
  <c r="I221" i="1"/>
  <c r="I165" i="1"/>
  <c r="I164" i="1" s="1"/>
  <c r="I118" i="1"/>
  <c r="I117" i="1" s="1"/>
  <c r="I116" i="1" s="1"/>
  <c r="I60" i="1"/>
  <c r="I59" i="1" s="1"/>
  <c r="I58" i="1" s="1"/>
  <c r="I25" i="1"/>
  <c r="I24" i="1" s="1"/>
  <c r="H163" i="1" l="1"/>
  <c r="H153" i="1" s="1"/>
  <c r="I115" i="1"/>
  <c r="H115" i="1"/>
  <c r="H22" i="1"/>
  <c r="H21" i="1" s="1"/>
  <c r="H14" i="1" s="1"/>
  <c r="H13" i="1" l="1"/>
  <c r="H12" i="1" s="1"/>
  <c r="J194" i="1"/>
  <c r="J193" i="1" s="1"/>
  <c r="J192" i="1" s="1"/>
  <c r="K194" i="1"/>
  <c r="K193" i="1" s="1"/>
  <c r="K192" i="1" s="1"/>
  <c r="I102" i="1"/>
  <c r="I100" i="1" s="1"/>
  <c r="I99" i="1" s="1"/>
  <c r="I98" i="1" s="1"/>
  <c r="I91" i="1" s="1"/>
  <c r="I90" i="1" s="1"/>
  <c r="I89" i="1" s="1"/>
  <c r="G85" i="1" l="1"/>
  <c r="I85" i="1" s="1"/>
  <c r="I83" i="1" s="1"/>
  <c r="I82" i="1" s="1"/>
  <c r="I81" i="1" s="1"/>
  <c r="I80" i="1" s="1"/>
  <c r="I79" i="1" s="1"/>
  <c r="I32" i="1"/>
  <c r="I30" i="1" s="1"/>
  <c r="I29" i="1" s="1"/>
  <c r="I23" i="1" s="1"/>
  <c r="I186" i="1" l="1"/>
  <c r="I185" i="1" s="1"/>
  <c r="I184" i="1" s="1"/>
  <c r="I183" i="1" s="1"/>
  <c r="I163" i="1" s="1"/>
  <c r="I153" i="1" s="1"/>
  <c r="G194" i="1"/>
  <c r="G193" i="1" s="1"/>
  <c r="G192" i="1" s="1"/>
  <c r="J168" i="1" l="1"/>
  <c r="J167" i="1" s="1"/>
  <c r="J166" i="1" s="1"/>
  <c r="K168" i="1"/>
  <c r="K167" i="1" s="1"/>
  <c r="K166" i="1" s="1"/>
  <c r="G168" i="1"/>
  <c r="G167" i="1" s="1"/>
  <c r="G166" i="1" s="1"/>
  <c r="J113" i="1" l="1"/>
  <c r="J112" i="1" s="1"/>
  <c r="J111" i="1" s="1"/>
  <c r="J110" i="1" s="1"/>
  <c r="K113" i="1"/>
  <c r="K112" i="1" s="1"/>
  <c r="K111" i="1" s="1"/>
  <c r="K110" i="1" s="1"/>
  <c r="G113" i="1"/>
  <c r="G112" i="1" s="1"/>
  <c r="G111" i="1" s="1"/>
  <c r="G110" i="1" s="1"/>
  <c r="G100" i="1"/>
  <c r="J83" i="1"/>
  <c r="K83" i="1"/>
  <c r="G83" i="1"/>
  <c r="J51" i="1"/>
  <c r="K51" i="1"/>
  <c r="G51" i="1"/>
  <c r="K93" i="1"/>
  <c r="K92" i="1" s="1"/>
  <c r="J93" i="1"/>
  <c r="J92" i="1" s="1"/>
  <c r="G93" i="1"/>
  <c r="G92" i="1" s="1"/>
  <c r="J189" i="1" l="1"/>
  <c r="K189" i="1"/>
  <c r="G189" i="1"/>
  <c r="J30" i="1" l="1"/>
  <c r="K30" i="1"/>
  <c r="G30" i="1"/>
  <c r="J100" i="1"/>
  <c r="K100" i="1"/>
  <c r="J56" i="1" l="1"/>
  <c r="J55" i="1" s="1"/>
  <c r="K56" i="1"/>
  <c r="K55" i="1" s="1"/>
  <c r="G56" i="1"/>
  <c r="G55" i="1" s="1"/>
  <c r="G73" i="1"/>
  <c r="I73" i="1" s="1"/>
  <c r="I72" i="1" s="1"/>
  <c r="I71" i="1" s="1"/>
  <c r="I66" i="1" s="1"/>
  <c r="I22" i="1" s="1"/>
  <c r="I21" i="1" s="1"/>
  <c r="I14" i="1" s="1"/>
  <c r="I13" i="1" s="1"/>
  <c r="I12" i="1" s="1"/>
  <c r="G19" i="1" l="1"/>
  <c r="G18" i="1" s="1"/>
  <c r="G17" i="1" s="1"/>
  <c r="G16" i="1" s="1"/>
  <c r="G15" i="1" s="1"/>
  <c r="J39" i="1"/>
  <c r="J38" i="1" s="1"/>
  <c r="J37" i="1" s="1"/>
  <c r="K39" i="1"/>
  <c r="K38" i="1" s="1"/>
  <c r="K37" i="1" s="1"/>
  <c r="G39" i="1" l="1"/>
  <c r="G38" i="1" s="1"/>
  <c r="G37" i="1" s="1"/>
  <c r="J96" i="1" l="1"/>
  <c r="J95" i="1" s="1"/>
  <c r="K96" i="1"/>
  <c r="K95" i="1" s="1"/>
  <c r="G96" i="1"/>
  <c r="G95" i="1" s="1"/>
  <c r="J47" i="1"/>
  <c r="J46" i="1" s="1"/>
  <c r="K47" i="1"/>
  <c r="K46" i="1" s="1"/>
  <c r="G47" i="1"/>
  <c r="G46" i="1" s="1"/>
  <c r="J44" i="1"/>
  <c r="J43" i="1" s="1"/>
  <c r="G44" i="1"/>
  <c r="G43" i="1" s="1"/>
  <c r="K44" i="1"/>
  <c r="K43" i="1" s="1"/>
  <c r="J226" i="1" l="1"/>
  <c r="J225" i="1" s="1"/>
  <c r="J224" i="1" s="1"/>
  <c r="J223" i="1" s="1"/>
  <c r="J222" i="1" s="1"/>
  <c r="K226" i="1"/>
  <c r="K225" i="1" s="1"/>
  <c r="K224" i="1" s="1"/>
  <c r="K223" i="1" s="1"/>
  <c r="K222" i="1" s="1"/>
  <c r="J232" i="1"/>
  <c r="J231" i="1" s="1"/>
  <c r="J230" i="1" s="1"/>
  <c r="J229" i="1" s="1"/>
  <c r="J228" i="1" s="1"/>
  <c r="K232" i="1"/>
  <c r="K231" i="1" s="1"/>
  <c r="K230" i="1" s="1"/>
  <c r="K229" i="1" s="1"/>
  <c r="K228" i="1" s="1"/>
  <c r="G232" i="1"/>
  <c r="G231" i="1" s="1"/>
  <c r="G230" i="1" s="1"/>
  <c r="G229" i="1" s="1"/>
  <c r="G228" i="1" s="1"/>
  <c r="G226" i="1"/>
  <c r="G225" i="1" s="1"/>
  <c r="G224" i="1" s="1"/>
  <c r="G223" i="1" s="1"/>
  <c r="G222" i="1" s="1"/>
  <c r="J221" i="1" l="1"/>
  <c r="G221" i="1"/>
  <c r="K221" i="1"/>
  <c r="J172" i="1"/>
  <c r="J171" i="1" s="1"/>
  <c r="J170" i="1" s="1"/>
  <c r="K172" i="1"/>
  <c r="K171" i="1" s="1"/>
  <c r="K170" i="1" s="1"/>
  <c r="G172" i="1"/>
  <c r="G171" i="1" s="1"/>
  <c r="G170" i="1" s="1"/>
  <c r="J176" i="1" l="1"/>
  <c r="J175" i="1" s="1"/>
  <c r="J174" i="1" s="1"/>
  <c r="K176" i="1"/>
  <c r="K175" i="1" s="1"/>
  <c r="K174" i="1" s="1"/>
  <c r="G176" i="1"/>
  <c r="G175" i="1" s="1"/>
  <c r="G174" i="1" s="1"/>
  <c r="G165" i="1" s="1"/>
  <c r="J165" i="1" l="1"/>
  <c r="J164" i="1" s="1"/>
  <c r="K165" i="1"/>
  <c r="K164" i="1" s="1"/>
  <c r="G164" i="1"/>
  <c r="J34" i="1"/>
  <c r="K34" i="1"/>
  <c r="G34" i="1"/>
  <c r="K50" i="1" l="1"/>
  <c r="K49" i="1" s="1"/>
  <c r="G68" i="1"/>
  <c r="G67" i="1" s="1"/>
  <c r="G29" i="1" l="1"/>
  <c r="K236" i="1" l="1"/>
  <c r="K235" i="1" s="1"/>
  <c r="K234" i="1" s="1"/>
  <c r="K213" i="1"/>
  <c r="K212" i="1" s="1"/>
  <c r="K211" i="1" s="1"/>
  <c r="K210" i="1" s="1"/>
  <c r="K209" i="1" s="1"/>
  <c r="K208" i="1" s="1"/>
  <c r="K198" i="1"/>
  <c r="K197" i="1" s="1"/>
  <c r="K196" i="1" s="1"/>
  <c r="K188" i="1"/>
  <c r="K187" i="1" s="1"/>
  <c r="K185" i="1"/>
  <c r="K184" i="1" s="1"/>
  <c r="K183" i="1" s="1"/>
  <c r="K181" i="1"/>
  <c r="K180" i="1" s="1"/>
  <c r="K179" i="1" s="1"/>
  <c r="K158" i="1"/>
  <c r="K157" i="1" s="1"/>
  <c r="K156" i="1" s="1"/>
  <c r="K151" i="1"/>
  <c r="K150" i="1" s="1"/>
  <c r="K149" i="1" s="1"/>
  <c r="K148" i="1" s="1"/>
  <c r="K141" i="1" s="1"/>
  <c r="K139" i="1"/>
  <c r="K138" i="1" s="1"/>
  <c r="K137" i="1" s="1"/>
  <c r="K136" i="1" s="1"/>
  <c r="K125" i="1"/>
  <c r="K124" i="1" s="1"/>
  <c r="K123" i="1" s="1"/>
  <c r="K121" i="1"/>
  <c r="K120" i="1" s="1"/>
  <c r="K119" i="1" s="1"/>
  <c r="K105" i="1"/>
  <c r="K104" i="1" s="1"/>
  <c r="K103" i="1" s="1"/>
  <c r="K99" i="1"/>
  <c r="K98" i="1" s="1"/>
  <c r="K108" i="1"/>
  <c r="K107" i="1" s="1"/>
  <c r="K87" i="1"/>
  <c r="K86" i="1" s="1"/>
  <c r="K82" i="1"/>
  <c r="K77" i="1"/>
  <c r="K76" i="1" s="1"/>
  <c r="K75" i="1" s="1"/>
  <c r="K74" i="1" s="1"/>
  <c r="K72" i="1"/>
  <c r="K71" i="1" s="1"/>
  <c r="K68" i="1"/>
  <c r="K67" i="1" s="1"/>
  <c r="K64" i="1"/>
  <c r="K63" i="1" s="1"/>
  <c r="K60" i="1"/>
  <c r="K59" i="1" s="1"/>
  <c r="K33" i="1"/>
  <c r="K29" i="1"/>
  <c r="K25" i="1"/>
  <c r="K24" i="1" s="1"/>
  <c r="K19" i="1"/>
  <c r="K18" i="1" s="1"/>
  <c r="K17" i="1" s="1"/>
  <c r="K16" i="1" s="1"/>
  <c r="K15" i="1" s="1"/>
  <c r="J236" i="1"/>
  <c r="J235" i="1" s="1"/>
  <c r="J234" i="1" s="1"/>
  <c r="J213" i="1"/>
  <c r="J212" i="1" s="1"/>
  <c r="J211" i="1" s="1"/>
  <c r="J210" i="1" s="1"/>
  <c r="J209" i="1" s="1"/>
  <c r="J208" i="1" s="1"/>
  <c r="J198" i="1"/>
  <c r="J197" i="1" s="1"/>
  <c r="J196" i="1" s="1"/>
  <c r="J188" i="1"/>
  <c r="J187" i="1" s="1"/>
  <c r="J185" i="1"/>
  <c r="J184" i="1" s="1"/>
  <c r="J183" i="1" s="1"/>
  <c r="J181" i="1"/>
  <c r="J180" i="1" s="1"/>
  <c r="J179" i="1" s="1"/>
  <c r="J158" i="1"/>
  <c r="J157" i="1" s="1"/>
  <c r="J156" i="1" s="1"/>
  <c r="J151" i="1"/>
  <c r="J150" i="1" s="1"/>
  <c r="J149" i="1" s="1"/>
  <c r="J148" i="1" s="1"/>
  <c r="J141" i="1" s="1"/>
  <c r="J139" i="1"/>
  <c r="J138" i="1" s="1"/>
  <c r="J137" i="1" s="1"/>
  <c r="J136" i="1" s="1"/>
  <c r="J125" i="1"/>
  <c r="J124" i="1" s="1"/>
  <c r="J123" i="1" s="1"/>
  <c r="J121" i="1"/>
  <c r="J120" i="1" s="1"/>
  <c r="J119" i="1" s="1"/>
  <c r="J105" i="1"/>
  <c r="J104" i="1" s="1"/>
  <c r="J103" i="1" s="1"/>
  <c r="J99" i="1"/>
  <c r="J98" i="1" s="1"/>
  <c r="J108" i="1"/>
  <c r="J107" i="1" s="1"/>
  <c r="J87" i="1"/>
  <c r="J86" i="1" s="1"/>
  <c r="J82" i="1"/>
  <c r="J77" i="1"/>
  <c r="J76" i="1" s="1"/>
  <c r="J75" i="1" s="1"/>
  <c r="J74" i="1" s="1"/>
  <c r="J72" i="1"/>
  <c r="J71" i="1" s="1"/>
  <c r="J68" i="1"/>
  <c r="J67" i="1" s="1"/>
  <c r="J64" i="1"/>
  <c r="J63" i="1" s="1"/>
  <c r="J60" i="1"/>
  <c r="J59" i="1" s="1"/>
  <c r="J50" i="1"/>
  <c r="J49" i="1" s="1"/>
  <c r="J33" i="1"/>
  <c r="J29" i="1"/>
  <c r="J25" i="1"/>
  <c r="J24" i="1" s="1"/>
  <c r="J19" i="1"/>
  <c r="J18" i="1" s="1"/>
  <c r="J17" i="1" s="1"/>
  <c r="J16" i="1" s="1"/>
  <c r="J15" i="1" s="1"/>
  <c r="G236" i="1"/>
  <c r="G235" i="1" s="1"/>
  <c r="G234" i="1" s="1"/>
  <c r="G213" i="1"/>
  <c r="G212" i="1" s="1"/>
  <c r="G211" i="1" s="1"/>
  <c r="G210" i="1" s="1"/>
  <c r="G209" i="1" s="1"/>
  <c r="G208" i="1" s="1"/>
  <c r="G198" i="1"/>
  <c r="G197" i="1" s="1"/>
  <c r="G196" i="1" s="1"/>
  <c r="G188" i="1"/>
  <c r="G187" i="1" s="1"/>
  <c r="G185" i="1"/>
  <c r="G184" i="1" s="1"/>
  <c r="G183" i="1" s="1"/>
  <c r="G181" i="1"/>
  <c r="G180" i="1" s="1"/>
  <c r="G179" i="1" s="1"/>
  <c r="G158" i="1"/>
  <c r="G157" i="1" s="1"/>
  <c r="G156" i="1" s="1"/>
  <c r="G151" i="1"/>
  <c r="G150" i="1" s="1"/>
  <c r="G149" i="1" s="1"/>
  <c r="G148" i="1" s="1"/>
  <c r="G141" i="1" s="1"/>
  <c r="G139" i="1"/>
  <c r="G138" i="1" s="1"/>
  <c r="G137" i="1" s="1"/>
  <c r="G136" i="1" s="1"/>
  <c r="G125" i="1"/>
  <c r="G124" i="1" s="1"/>
  <c r="G123" i="1" s="1"/>
  <c r="G121" i="1"/>
  <c r="G120" i="1" s="1"/>
  <c r="G119" i="1" s="1"/>
  <c r="G105" i="1"/>
  <c r="G104" i="1" s="1"/>
  <c r="G103" i="1" s="1"/>
  <c r="G99" i="1"/>
  <c r="G98" i="1" s="1"/>
  <c r="G108" i="1"/>
  <c r="G107" i="1" s="1"/>
  <c r="G87" i="1"/>
  <c r="G86" i="1" s="1"/>
  <c r="G82" i="1"/>
  <c r="G77" i="1"/>
  <c r="G76" i="1" s="1"/>
  <c r="G75" i="1" s="1"/>
  <c r="G74" i="1" s="1"/>
  <c r="G72" i="1"/>
  <c r="G71" i="1" s="1"/>
  <c r="G66" i="1" s="1"/>
  <c r="G64" i="1"/>
  <c r="G63" i="1" s="1"/>
  <c r="G60" i="1"/>
  <c r="G59" i="1" s="1"/>
  <c r="G50" i="1"/>
  <c r="G49" i="1" s="1"/>
  <c r="G33" i="1"/>
  <c r="G25" i="1"/>
  <c r="G24" i="1" s="1"/>
  <c r="G163" i="1" l="1"/>
  <c r="J91" i="1"/>
  <c r="J90" i="1" s="1"/>
  <c r="J89" i="1" s="1"/>
  <c r="K91" i="1"/>
  <c r="K90" i="1" s="1"/>
  <c r="K89" i="1" s="1"/>
  <c r="G91" i="1"/>
  <c r="G90" i="1" s="1"/>
  <c r="G89" i="1" s="1"/>
  <c r="K118" i="1"/>
  <c r="K117" i="1" s="1"/>
  <c r="K116" i="1" s="1"/>
  <c r="J118" i="1"/>
  <c r="J117" i="1" s="1"/>
  <c r="J116" i="1" s="1"/>
  <c r="J178" i="1"/>
  <c r="J163" i="1" s="1"/>
  <c r="K178" i="1"/>
  <c r="K163" i="1" s="1"/>
  <c r="K81" i="1"/>
  <c r="K80" i="1" s="1"/>
  <c r="K79" i="1" s="1"/>
  <c r="J81" i="1"/>
  <c r="J80" i="1" s="1"/>
  <c r="J79" i="1" s="1"/>
  <c r="G81" i="1"/>
  <c r="G80" i="1" s="1"/>
  <c r="G79" i="1" s="1"/>
  <c r="G155" i="1"/>
  <c r="G154" i="1" s="1"/>
  <c r="K155" i="1"/>
  <c r="K154" i="1" s="1"/>
  <c r="J155" i="1"/>
  <c r="J154" i="1" s="1"/>
  <c r="G118" i="1"/>
  <c r="G117" i="1" s="1"/>
  <c r="G116" i="1" s="1"/>
  <c r="G23" i="1"/>
  <c r="J23" i="1"/>
  <c r="J66" i="1"/>
  <c r="K66" i="1"/>
  <c r="K58" i="1"/>
  <c r="J58" i="1"/>
  <c r="K23" i="1"/>
  <c r="G58" i="1"/>
  <c r="G153" i="1" l="1"/>
  <c r="J22" i="1"/>
  <c r="J21" i="1" s="1"/>
  <c r="J14" i="1" s="1"/>
  <c r="G22" i="1"/>
  <c r="G21" i="1" s="1"/>
  <c r="G14" i="1" s="1"/>
  <c r="K22" i="1"/>
  <c r="K21" i="1" s="1"/>
  <c r="K14" i="1" s="1"/>
  <c r="J153" i="1"/>
  <c r="K153" i="1"/>
  <c r="K115" i="1"/>
  <c r="J115" i="1"/>
  <c r="G115" i="1"/>
  <c r="K13" i="1" l="1"/>
  <c r="K12" i="1" s="1"/>
  <c r="J13" i="1"/>
  <c r="J12" i="1" s="1"/>
  <c r="G13" i="1"/>
  <c r="G12" i="1" s="1"/>
</calcChain>
</file>

<file path=xl/sharedStrings.xml><?xml version="1.0" encoding="utf-8"?>
<sst xmlns="http://schemas.openxmlformats.org/spreadsheetml/2006/main" count="1267" uniqueCount="189">
  <si>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</si>
  <si>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</si>
  <si>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</si>
  <si>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</si>
  <si>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</si>
  <si>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</si>
  <si>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</si>
  <si>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</si>
  <si>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</si>
  <si>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</si>
  <si>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</si>
  <si>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05</t>
  </si>
  <si>
    <t>02</t>
  </si>
  <si>
    <t>В С Е ГО</t>
  </si>
  <si>
    <t>Благоустройство</t>
  </si>
  <si>
    <t>Уличное освещение</t>
  </si>
  <si>
    <t>Коммунальное хозяйство</t>
  </si>
  <si>
    <t>Мероприятия в области коммунального хозяйства</t>
  </si>
  <si>
    <t>09</t>
  </si>
  <si>
    <t>10</t>
  </si>
  <si>
    <t>00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</si>
  <si>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</si>
  <si>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</si>
  <si>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</si>
  <si>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</si>
  <si>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Дорожное хозяйство (дорожные фонды)</t>
  </si>
  <si>
    <t>244</t>
  </si>
  <si>
    <t>312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</si>
  <si>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</si>
  <si>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</si>
  <si>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</si>
  <si>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</si>
  <si>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</si>
  <si>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</si>
  <si>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</si>
  <si>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</si>
  <si>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</si>
  <si>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</si>
  <si>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</si>
  <si>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</si>
  <si>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</si>
  <si>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</si>
  <si>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</si>
  <si>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</si>
  <si>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</si>
  <si>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</si>
  <si>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</si>
  <si>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</si>
  <si>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</si>
  <si>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</si>
  <si>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</si>
  <si>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Руководство и управление в сфере установленных функций органов местного самоуправления </t>
  </si>
  <si>
    <t>122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</si>
  <si>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</si>
  <si>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</si>
  <si>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Глава местной администрации (исполнительно-распорядительного органа муниципального образования)</t>
  </si>
  <si>
    <t>Прочие мероприятия по благоустройству  поселений</t>
  </si>
  <si>
    <t>Доплаты к пенсиям, дополнительное пенсионное обеспечение</t>
  </si>
  <si>
    <t>12</t>
  </si>
  <si>
    <t>500</t>
  </si>
  <si>
    <t>540</t>
  </si>
  <si>
    <t>Мероприятия по обеспечению надлежащего состояния источников противопожарного водоснабжения на территории поселений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</si>
  <si>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</si>
  <si>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</si>
  <si>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</si>
  <si>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Администрация городского поселения "Кожва"</t>
  </si>
  <si>
    <t>932</t>
  </si>
  <si>
    <t>ОБЩЕГОСУДАРСТВЕННЫЕ ВОПРОСЫ</t>
  </si>
  <si>
    <t>Обеспечение первичных мер пожарной безопасности в границах населенных пунктов поселения</t>
  </si>
  <si>
    <t>Другие вопросы в области национальной экономики</t>
  </si>
  <si>
    <t>Обеспечение мероприятий по землеустройству и землепользованию</t>
  </si>
  <si>
    <t>853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</si>
  <si>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</si>
  <si>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 xml:space="preserve">Обеспечение содержания, ремонта и капитального ремонта  улично-дорожной сети  в границах  поселений </t>
  </si>
  <si>
    <t xml:space="preserve">Содержание автомобильных дорог общего пользования местного значения </t>
  </si>
  <si>
    <t>Подпрограмма "Дорожное хозяйство и транспорт"</t>
  </si>
  <si>
    <t>99 0 00 00000</t>
  </si>
  <si>
    <t>99 0 00 02030</t>
  </si>
  <si>
    <t>99 0 00 02040</t>
  </si>
  <si>
    <t>99 0 00 02080</t>
  </si>
  <si>
    <t>99 0 00 73150</t>
  </si>
  <si>
    <t>99 0 00 03010</t>
  </si>
  <si>
    <t>99 0 00 02110</t>
  </si>
  <si>
    <t>99 0 00 51180</t>
  </si>
  <si>
    <t>99 0 00 15310</t>
  </si>
  <si>
    <t>99 0 00 15320</t>
  </si>
  <si>
    <t>03 0 00 00000</t>
  </si>
  <si>
    <t>03 3 00 00000</t>
  </si>
  <si>
    <t>99 0 00 24700</t>
  </si>
  <si>
    <t>99 0 00 24100</t>
  </si>
  <si>
    <t>99 0 00 25400</t>
  </si>
  <si>
    <t>99 0 00 25500</t>
  </si>
  <si>
    <t>99 0 00 25510</t>
  </si>
  <si>
    <t>99 0 00 25540</t>
  </si>
  <si>
    <t>99 0 00 63110</t>
  </si>
  <si>
    <t>851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</si>
  <si>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</si>
  <si>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</si>
  <si>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99 0 00 25300</t>
  </si>
  <si>
    <t>Обеспечение мероприятий по отлову и содержанию безнадзорных животных</t>
  </si>
  <si>
    <t>Фонд оплаты труда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</si>
  <si>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</si>
  <si>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99 0 00 99990</t>
  </si>
  <si>
    <t>Условно утверждаемые (утвержденные) расходы</t>
  </si>
  <si>
    <t>УСЛОВНО УТВЕРЖДАЕМЫЕ (УТВЕРЖДЕННЫЕ) РАСХОДЫ</t>
  </si>
  <si>
    <t>Прочая закупка товаров, работ и услуг</t>
  </si>
  <si>
    <t>Уплата налога на имущество организаций
и земельного налога</t>
  </si>
  <si>
    <t>Уплата иных платежей</t>
  </si>
  <si>
    <t>852</t>
  </si>
  <si>
    <t>Уплата прочих налогов, сборов</t>
  </si>
  <si>
    <t>Межбюджетные трансферты</t>
  </si>
  <si>
    <t>Иные межбюджетные трансферты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</si>
  <si>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</si>
  <si>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99 0 00 17110</t>
  </si>
  <si>
    <t>Резервные средства</t>
  </si>
  <si>
    <t>870</t>
  </si>
  <si>
    <t>Приложение 3</t>
  </si>
  <si>
    <t>01 0 00 00000</t>
  </si>
  <si>
    <t>Поддержка муниципальных программ формирования современной городской среды</t>
  </si>
  <si>
    <t>Осуществление государственных полномочий Республики Коми, предусмотренных пунктом 6 статьи 1, статьями 2,2(1)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</si>
  <si>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Осуществление переданных  органами местного самоуправления части отдельных полномочий по решению вопросов местного значения  по исполнению бюджета поселения, осуществлению контроля за его исполнением</t>
  </si>
  <si>
    <t>2022 год</t>
  </si>
  <si>
    <t>Муниципальная программа «Формирование комфортной городской среды муниципального образования городского поселения «Кожва» на 2018-2024 годы»</t>
  </si>
  <si>
    <t>Подпрограмма «Благоустройство дворовых и общественных территорий муниципального образования городского поселения «Кожва»</t>
  </si>
  <si>
    <t>01 1 00 00000</t>
  </si>
  <si>
    <t>01 1 F2 55550</t>
  </si>
  <si>
    <t>Прочая закупка товаров, работ и услуг для обеспечения государственных (муниципальных) нужд</t>
  </si>
  <si>
    <t>Реализация народного проекта в сфере благоустройства,прошедших отбор в рамках проекта "Народный бюджет"</t>
  </si>
  <si>
    <t>ФИЗИЧЕСКАЯ КУЛЬТУРА И СПОРТ</t>
  </si>
  <si>
    <t>11</t>
  </si>
  <si>
    <t>Физическая культура</t>
  </si>
  <si>
    <t>Укрепление материально-технической базы в сфере физической культуры и спорта</t>
  </si>
  <si>
    <t>99 0 00 11560</t>
  </si>
  <si>
    <t>Массовый спорт</t>
  </si>
  <si>
    <t>Организация и проведение спортивных мероприятий</t>
  </si>
  <si>
    <t>99 0 00 11580</t>
  </si>
  <si>
    <t>99 0 00 03020</t>
  </si>
  <si>
    <t>99 0 00 03040</t>
  </si>
  <si>
    <t>99 0 00 03080</t>
  </si>
  <si>
    <t>99 0 00 03030</t>
  </si>
  <si>
    <t>99 0 00 03090</t>
  </si>
  <si>
    <t>03 3 12 S2220</t>
  </si>
  <si>
    <t>х</t>
  </si>
  <si>
    <t>Защита населения и территории от чрезвычайных ситуаций природного и техногенного характера, пожарная безопасность</t>
  </si>
  <si>
    <t>247</t>
  </si>
  <si>
    <t xml:space="preserve">Закупка энергетических ресурсов </t>
  </si>
  <si>
    <t>2023 год</t>
  </si>
  <si>
    <t>99 0 00 59300</t>
  </si>
  <si>
    <t>Осуществление полномочий Российской Федерации по государственной регистрации актов гражданского состояния органами местного самоуправления в Республике Коми</t>
  </si>
  <si>
    <t>Осуществление переданных органами местного самоуправления полномочий по решению вопросов местного значения по обеспечению проживающих в поселении и нуждающихся в жилых помещениях малоимущих граждан жилыми помещениями, по организации содержания муниципального жилого фонда, по созданию условий для жилищного строительства, а также по осуществлению иных полномочий органов местного самоуправления в соответствии с жилищным законодательством</t>
  </si>
  <si>
    <t>Осуществление переданных органами местного самоуправления полномочий по решению вопросов местного значения по участию в минимизации и (или) ликвидации последствий проявления терро-ризма и экстремизма в границах поселения</t>
  </si>
  <si>
    <t>Осуществление переданных органами местного самоуправления полномочий по решению вопросов местного значения по организации в границах электро-, тепло-, газо- и водоснабжения населения, водоотведения, снабжения населения топливом в пределах полномочий, уст</t>
  </si>
  <si>
    <t>Осуществление переданных органами местного самоуправления полномочий по решению вопросов местного значения по участию в предупреждении и ликвидации последствий чрезвычайных ситуаций в границах поселения</t>
  </si>
  <si>
    <t>Осуществление переданных органами местного самоуправления полномочий по решению вопросов местного значения по организации и осуществлению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</si>
  <si>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Содержание автомобильных дорог общего пользования местного значения</t>
  </si>
  <si>
    <t>03 3 12 00000</t>
  </si>
  <si>
    <t>Ведомственная структура расходов бюджета  муниципального образования городского поселения "Кожва" на 2022 год и плановый период 2023 и 2024 годов</t>
  </si>
  <si>
    <t>14</t>
  </si>
  <si>
    <t>Другие вопросы в области национальной безопасности и правоохранительной деятельности</t>
  </si>
  <si>
    <t>01 1 22 00000</t>
  </si>
  <si>
    <t>2024 год</t>
  </si>
  <si>
    <t>01 1 22 S2300</t>
  </si>
  <si>
    <t>99 0 00 25530</t>
  </si>
  <si>
    <t>Организация и содержание мест захоронения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</si>
  <si>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</si>
  <si>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 к решению Совета городского поселения "Кожва" от 23 декабря 2021 года № 3-4/39</t>
  </si>
  <si>
    <t>Реализация народного проекта в сфере дорожное хозяйства,прошедших отбор в рамках проекта "Народный бюджет"</t>
  </si>
  <si>
    <t>Муниципальная  программа "Жилье, жилищно-коммунальное хозяйство и территориальное развитие"</t>
  </si>
  <si>
    <t>03 0 00  00000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</si>
  <si>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</si>
  <si>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03 2 00  00000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</si>
  <si>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</si>
  <si>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03 2 22  S2410</t>
  </si>
  <si>
    <t>Приложение 2</t>
  </si>
  <si>
    <t>09 0 00 00000</t>
  </si>
  <si>
    <t>09 0 31 00000</t>
  </si>
  <si>
    <t>Социальное обеспечение населения</t>
  </si>
  <si>
    <t>99 0 00 63130</t>
  </si>
  <si>
    <t>320</t>
  </si>
  <si>
    <t>323</t>
  </si>
  <si>
    <t>09 0 31 S2Д00</t>
  </si>
  <si>
    <t>Муниципальная программа "Развитие дорожного хозяйства на территории муниципального образования городского поселения "Кожва"</t>
  </si>
  <si>
    <t>Муниципальная программа "Жилье, жилищно-коммунальное хозяйство и территориальное развитие"</t>
  </si>
  <si>
    <t>99 0 00 92060</t>
  </si>
  <si>
    <t>Иные межбюджетные трансферты, предоставляемые на реализацию мероприятий по решению вопросов местного значения муниципального района</t>
  </si>
  <si>
    <t>Другие вопросы в области жилищно-коммунального хозяйства</t>
  </si>
  <si>
    <t>Гранты на поощрение МО МР в Республике Коми за участие в проекте "Народный бюджет"</t>
  </si>
  <si>
    <t>99 0 00 71090</t>
  </si>
  <si>
    <t>к решению Совета городского поселения "Кожва" от 22 июня 2022 года № 3-9/55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</si>
</sst>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0"/>
    <numFmt numFmtId="166" formatCode="#,##0.0"/>
    <numFmt numFmtId="167" formatCode="0.0"/>
    <numFmt numFmtId="168" formatCode="#,##0.0\ _₽"/>
  </numFmts>
  <fonts count="11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4" fillId="0" borderId="0" xfId="0" applyFont="1" applyAlignment="1"/>
    <xf numFmtId="0" fontId="4" fillId="0" borderId="0" xfId="0" applyFont="1"/>
    <xf numFmtId="167" fontId="5" fillId="0" borderId="1" xfId="0" applyNumberFormat="1" applyFont="1" applyBorder="1"/>
    <xf numFmtId="167" fontId="6" fillId="0" borderId="1" xfId="0" applyNumberFormat="1" applyFont="1" applyBorder="1"/>
    <xf numFmtId="0" fontId="2" fillId="0" borderId="0" xfId="0" applyFont="1"/>
    <xf numFmtId="0" fontId="2" fillId="0" borderId="0" xfId="0" applyFont="1"/>
    <xf numFmtId="166" fontId="2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68" fontId="5" fillId="2" borderId="1" xfId="0" applyNumberFormat="1" applyFont="1" applyFill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168" fontId="5" fillId="3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168" fontId="6" fillId="3" borderId="1" xfId="0" applyNumberFormat="1" applyFont="1" applyFill="1" applyBorder="1" applyAlignment="1">
      <alignment horizontal="right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/>
    </xf>
    <xf numFmtId="168" fontId="6" fillId="4" borderId="1" xfId="0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right" vertical="center" wrapText="1"/>
    </xf>
    <xf numFmtId="49" fontId="6" fillId="8" borderId="1" xfId="0" applyNumberFormat="1" applyFont="1" applyFill="1" applyBorder="1" applyAlignment="1">
      <alignment horizontal="center" vertical="center"/>
    </xf>
    <xf numFmtId="168" fontId="6" fillId="8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166" fontId="6" fillId="4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right" vertical="center" wrapText="1"/>
    </xf>
    <xf numFmtId="49" fontId="6" fillId="7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 wrapText="1"/>
    </xf>
    <xf numFmtId="168" fontId="6" fillId="6" borderId="1" xfId="0" applyNumberFormat="1" applyFont="1" applyFill="1" applyBorder="1" applyAlignment="1">
      <alignment horizontal="right" vertical="center" wrapText="1"/>
    </xf>
    <xf numFmtId="168" fontId="6" fillId="7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vertical="center"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49" fontId="7" fillId="4" borderId="1" xfId="0" applyNumberFormat="1" applyFont="1" applyFill="1" applyBorder="1" applyAlignment="1">
      <alignment horizontal="justify" vertical="center" wrapText="1"/>
    </xf>
    <xf numFmtId="49" fontId="7" fillId="4" borderId="1" xfId="0" applyNumberFormat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 applyProtection="1">
      <alignment horizontal="justify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0" fontId="6" fillId="8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0" fontId="7" fillId="3" borderId="1" xfId="0" applyNumberFormat="1" applyFont="1" applyFill="1" applyBorder="1" applyAlignment="1">
      <alignment horizontal="justify" vertical="top" wrapText="1"/>
    </xf>
    <xf numFmtId="164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7" fillId="7" borderId="1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6" fillId="3" borderId="1" xfId="0" applyNumberFormat="1" applyFont="1" applyFill="1" applyBorder="1" applyAlignment="1" applyProtection="1">
      <alignment horizontal="left" vertical="top" wrapText="1"/>
    </xf>
    <xf numFmtId="0" fontId="7" fillId="4" borderId="1" xfId="0" applyNumberFormat="1" applyFont="1" applyFill="1" applyBorder="1" applyAlignment="1">
      <alignment horizontal="justify" vertical="center" wrapText="1"/>
    </xf>
    <xf numFmtId="0" fontId="5" fillId="0" borderId="1" xfId="0" applyFont="1" applyBorder="1" applyAlignment="1">
      <alignment wrapText="1"/>
    </xf>
    <xf numFmtId="49" fontId="6" fillId="8" borderId="1" xfId="0" applyNumberFormat="1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vertical="top" wrapText="1"/>
    </xf>
    <xf numFmtId="0" fontId="7" fillId="8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left" wrapText="1"/>
    </xf>
    <xf numFmtId="0" fontId="6" fillId="7" borderId="1" xfId="0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0" fontId="7" fillId="7" borderId="1" xfId="0" applyNumberFormat="1" applyFont="1" applyFill="1" applyBorder="1" applyAlignment="1">
      <alignment horizontal="left" wrapText="1"/>
    </xf>
    <xf numFmtId="166" fontId="5" fillId="0" borderId="1" xfId="0" applyNumberFormat="1" applyFont="1" applyBorder="1"/>
    <xf numFmtId="166" fontId="6" fillId="0" borderId="1" xfId="0" applyNumberFormat="1" applyFont="1" applyBorder="1"/>
    <xf numFmtId="49" fontId="6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justify" vertical="top" wrapText="1"/>
    </xf>
    <xf numFmtId="167" fontId="6" fillId="0" borderId="1" xfId="0" applyNumberFormat="1" applyFont="1" applyBorder="1" applyAlignment="1">
      <alignment horizontal="right" vertical="center" wrapText="1"/>
    </xf>
    <xf numFmtId="167" fontId="6" fillId="7" borderId="1" xfId="0" applyNumberFormat="1" applyFont="1" applyFill="1" applyBorder="1" applyAlignment="1">
      <alignment horizontal="right" vertical="center" wrapText="1"/>
    </xf>
    <xf numFmtId="167" fontId="6" fillId="8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166" fontId="9" fillId="0" borderId="0" xfId="0" applyNumberFormat="1" applyFont="1"/>
    <xf numFmtId="0" fontId="10" fillId="0" borderId="0" xfId="0" applyFont="1" applyAlignment="1"/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6" fillId="3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2" fillId="0" borderId="0" xfId="0" applyFont="1" applyFill="1"/>
    <xf numFmtId="49" fontId="7" fillId="0" borderId="1" xfId="0" applyNumberFormat="1" applyFont="1" applyBorder="1" applyAlignment="1">
      <alignment horizontal="justify" vertical="center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37"/>
  <sheetViews>
    <sheetView showGridLines="0" tabSelected="1" showRuler="0" view="pageBreakPreview" topLeftCell="A5" zoomScaleNormal="100" zoomScaleSheetLayoutView="100" workbookViewId="0">
      <selection activeCell="A166" sqref="A166:XFD169"/>
    </sheetView>
  </sheetViews>
  <sheetFormatPr defaultColWidth="9.1796875" defaultRowHeight="13" x14ac:dyDescent="0.3"/>
  <cols>
    <col min="1" max="1" width="50" style="1" customWidth="1"/>
    <col min="2" max="2" width="6.81640625" style="1" customWidth="1"/>
    <col min="3" max="3" width="6.1796875" style="1" customWidth="1"/>
    <col min="4" max="4" width="7.54296875" style="1" customWidth="1"/>
    <col min="5" max="5" width="14.54296875" style="1" customWidth="1"/>
    <col min="6" max="6" width="6.54296875" style="1" customWidth="1"/>
    <col min="7" max="8" width="11.54296875" style="10" hidden="1" customWidth="1"/>
    <col min="9" max="9" width="11.54296875" style="10" customWidth="1"/>
    <col min="10" max="10" width="14.81640625" style="1" customWidth="1"/>
    <col min="11" max="11" width="13" style="1" customWidth="1"/>
    <col min="12" max="16384" width="9.1796875" style="1"/>
  </cols>
  <sheetData>
    <row r="1" spans="1:14" s="9" customFormat="1" x14ac:dyDescent="0.3">
      <c r="G1" s="10"/>
      <c r="H1" s="10"/>
      <c r="I1" s="10"/>
    </row>
    <row r="2" spans="1:14" s="9" customFormat="1" ht="15.5" x14ac:dyDescent="0.35">
      <c r="D2" s="98"/>
      <c r="E2" s="98"/>
      <c r="F2" s="98"/>
      <c r="G2" s="99"/>
      <c r="H2" s="99"/>
      <c r="I2" s="99"/>
      <c r="J2" s="109" t="s">
        <v>173</v>
      </c>
      <c r="K2" s="109"/>
    </row>
    <row r="3" spans="1:14" s="9" customFormat="1" ht="33" customHeight="1" x14ac:dyDescent="0.3">
      <c r="C3" s="112" t="s">
        <v>188</v>
      </c>
      <c r="D3" s="112"/>
      <c r="E3" s="112"/>
      <c r="F3" s="112"/>
      <c r="G3" s="112"/>
      <c r="H3" s="112"/>
      <c r="I3" s="112"/>
      <c r="J3" s="112"/>
      <c r="K3" s="112"/>
    </row>
    <row r="4" spans="1:14" s="9" customFormat="1" ht="15.75" customHeight="1" x14ac:dyDescent="0.3">
      <c r="C4" s="105"/>
      <c r="D4" s="105"/>
      <c r="E4" s="105"/>
      <c r="F4" s="105"/>
      <c r="G4" s="105"/>
      <c r="H4" s="105"/>
      <c r="I4" s="105"/>
      <c r="J4" s="105"/>
      <c r="K4" s="105"/>
    </row>
    <row r="5" spans="1:14" s="9" customFormat="1" ht="12.75" customHeight="1" x14ac:dyDescent="0.35">
      <c r="C5" s="4"/>
      <c r="D5" s="100"/>
      <c r="E5" s="101"/>
      <c r="F5" s="102"/>
      <c r="G5" s="102"/>
      <c r="H5" s="102"/>
      <c r="I5" s="102"/>
      <c r="J5" s="108" t="s">
        <v>116</v>
      </c>
      <c r="K5" s="108"/>
    </row>
    <row r="6" spans="1:14" ht="35.25" customHeight="1" x14ac:dyDescent="0.3">
      <c r="A6" s="2"/>
      <c r="B6" s="3"/>
      <c r="C6" s="112" t="s">
        <v>165</v>
      </c>
      <c r="D6" s="112"/>
      <c r="E6" s="112"/>
      <c r="F6" s="112"/>
      <c r="G6" s="112"/>
      <c r="H6" s="112"/>
      <c r="I6" s="112"/>
      <c r="J6" s="112"/>
      <c r="K6" s="112"/>
    </row>
    <row r="7" spans="1:14" ht="13.5" customHeight="1" x14ac:dyDescent="0.3">
      <c r="A7" s="2"/>
      <c r="B7" s="2"/>
      <c r="C7" s="2"/>
      <c r="D7" s="111"/>
      <c r="E7" s="111"/>
      <c r="F7" s="111"/>
    </row>
    <row r="8" spans="1:14" ht="48.75" customHeight="1" x14ac:dyDescent="0.3">
      <c r="A8" s="110" t="s">
        <v>156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</row>
    <row r="10" spans="1:14" ht="38.25" customHeight="1" x14ac:dyDescent="0.3">
      <c r="A10" s="115" t="s">
        <v>0</v>
      </c>
      <c r="B10" s="115" t="s">
        <v>1</v>
      </c>
      <c r="C10" s="116" t="s">
        <v>2</v>
      </c>
      <c r="D10" s="116"/>
      <c r="E10" s="115" t="s">
        <v>5</v>
      </c>
      <c r="F10" s="115" t="s">
        <v>6</v>
      </c>
      <c r="G10" s="113"/>
      <c r="H10" s="113"/>
      <c r="I10" s="113"/>
      <c r="J10" s="113"/>
      <c r="K10" s="114"/>
    </row>
    <row r="11" spans="1:14" ht="14" x14ac:dyDescent="0.3">
      <c r="A11" s="115"/>
      <c r="B11" s="115"/>
      <c r="C11" s="11" t="s">
        <v>3</v>
      </c>
      <c r="D11" s="11" t="s">
        <v>4</v>
      </c>
      <c r="E11" s="115"/>
      <c r="F11" s="115"/>
      <c r="G11" s="12" t="s">
        <v>121</v>
      </c>
      <c r="H11" s="12" t="s">
        <v>121</v>
      </c>
      <c r="I11" s="12" t="s">
        <v>121</v>
      </c>
      <c r="J11" s="12" t="s">
        <v>146</v>
      </c>
      <c r="K11" s="12" t="s">
        <v>160</v>
      </c>
    </row>
    <row r="12" spans="1:14" ht="14" x14ac:dyDescent="0.3">
      <c r="A12" s="11" t="s">
        <v>13</v>
      </c>
      <c r="B12" s="11"/>
      <c r="C12" s="11"/>
      <c r="D12" s="11"/>
      <c r="E12" s="11"/>
      <c r="F12" s="11"/>
      <c r="G12" s="13">
        <f>G13</f>
        <v>36154.100000000006</v>
      </c>
      <c r="H12" s="13">
        <f>H13</f>
        <v>2510</v>
      </c>
      <c r="I12" s="13">
        <f>I13</f>
        <v>38664.1</v>
      </c>
      <c r="J12" s="13">
        <f t="shared" ref="J12:K12" si="0">J13</f>
        <v>30254.300000000003</v>
      </c>
      <c r="K12" s="13">
        <f t="shared" si="0"/>
        <v>31048.9</v>
      </c>
      <c r="L12" s="10">
        <v>31738.799999999999</v>
      </c>
      <c r="M12" s="10">
        <v>30254.3</v>
      </c>
      <c r="N12" s="10">
        <v>31048.9</v>
      </c>
    </row>
    <row r="13" spans="1:14" s="5" customFormat="1" ht="14" x14ac:dyDescent="0.3">
      <c r="A13" s="46" t="s">
        <v>65</v>
      </c>
      <c r="B13" s="14" t="s">
        <v>66</v>
      </c>
      <c r="C13" s="14" t="s">
        <v>7</v>
      </c>
      <c r="D13" s="14" t="s">
        <v>7</v>
      </c>
      <c r="E13" s="14" t="s">
        <v>7</v>
      </c>
      <c r="F13" s="14" t="s">
        <v>7</v>
      </c>
      <c r="G13" s="15">
        <f>G14+G89+G115+G153+G208+G221+G234</f>
        <v>36154.100000000006</v>
      </c>
      <c r="H13" s="15">
        <f>H14+H89+H115+H153+H208+H221+H234</f>
        <v>2510</v>
      </c>
      <c r="I13" s="15">
        <f>I14+I89+I115+I153+I208+I221+I234</f>
        <v>38664.1</v>
      </c>
      <c r="J13" s="15">
        <f>J14+J89+J115+J153+J208+J221+J234</f>
        <v>30254.300000000003</v>
      </c>
      <c r="K13" s="15">
        <f>K14+K89+K115+K153+K208+K221+K234</f>
        <v>31048.9</v>
      </c>
    </row>
    <row r="14" spans="1:14" ht="14" x14ac:dyDescent="0.3">
      <c r="A14" s="47" t="s">
        <v>67</v>
      </c>
      <c r="B14" s="16" t="s">
        <v>66</v>
      </c>
      <c r="C14" s="16" t="s">
        <v>8</v>
      </c>
      <c r="D14" s="16" t="s">
        <v>20</v>
      </c>
      <c r="E14" s="16" t="s">
        <v>7</v>
      </c>
      <c r="F14" s="16" t="s">
        <v>7</v>
      </c>
      <c r="G14" s="17">
        <f>G15+G21+G74+G79</f>
        <v>18011.900000000001</v>
      </c>
      <c r="H14" s="17">
        <f>H15+H21+H74+H79</f>
        <v>-88</v>
      </c>
      <c r="I14" s="17">
        <f>I15+I21+I74+I79</f>
        <v>17923.900000000001</v>
      </c>
      <c r="J14" s="17">
        <f t="shared" ref="J14:K14" si="1">J15+J21+J74+J79</f>
        <v>16763.099999999999</v>
      </c>
      <c r="K14" s="17">
        <f t="shared" si="1"/>
        <v>16765.099999999999</v>
      </c>
    </row>
    <row r="15" spans="1:14" ht="56" x14ac:dyDescent="0.3">
      <c r="A15" s="48" t="s">
        <v>64</v>
      </c>
      <c r="B15" s="18" t="s">
        <v>66</v>
      </c>
      <c r="C15" s="19">
        <v>1</v>
      </c>
      <c r="D15" s="19">
        <v>3</v>
      </c>
      <c r="E15" s="20"/>
      <c r="F15" s="18"/>
      <c r="G15" s="21">
        <f>G16</f>
        <v>50</v>
      </c>
      <c r="H15" s="21">
        <f>H16</f>
        <v>0</v>
      </c>
      <c r="I15" s="21">
        <f>I16</f>
        <v>50</v>
      </c>
      <c r="J15" s="21">
        <f>J16</f>
        <v>50</v>
      </c>
      <c r="K15" s="21">
        <f>K16</f>
        <v>50</v>
      </c>
    </row>
    <row r="16" spans="1:14" ht="14" x14ac:dyDescent="0.3">
      <c r="A16" s="48" t="s">
        <v>28</v>
      </c>
      <c r="B16" s="18" t="s">
        <v>66</v>
      </c>
      <c r="C16" s="19">
        <v>1</v>
      </c>
      <c r="D16" s="19">
        <v>3</v>
      </c>
      <c r="E16" s="20" t="s">
        <v>76</v>
      </c>
      <c r="F16" s="18" t="s">
        <v>7</v>
      </c>
      <c r="G16" s="21">
        <f t="shared" ref="G16:K19" si="2">G17</f>
        <v>50</v>
      </c>
      <c r="H16" s="21">
        <f t="shared" si="2"/>
        <v>0</v>
      </c>
      <c r="I16" s="21">
        <f t="shared" si="2"/>
        <v>50</v>
      </c>
      <c r="J16" s="21">
        <f t="shared" si="2"/>
        <v>50</v>
      </c>
      <c r="K16" s="21">
        <f t="shared" si="2"/>
        <v>50</v>
      </c>
    </row>
    <row r="17" spans="1:11" ht="42" x14ac:dyDescent="0.3">
      <c r="A17" s="49" t="s">
        <v>29</v>
      </c>
      <c r="B17" s="18" t="s">
        <v>66</v>
      </c>
      <c r="C17" s="19">
        <v>1</v>
      </c>
      <c r="D17" s="19">
        <v>3</v>
      </c>
      <c r="E17" s="20" t="s">
        <v>77</v>
      </c>
      <c r="F17" s="18" t="s">
        <v>7</v>
      </c>
      <c r="G17" s="21">
        <f t="shared" si="2"/>
        <v>50</v>
      </c>
      <c r="H17" s="21">
        <f t="shared" si="2"/>
        <v>0</v>
      </c>
      <c r="I17" s="21">
        <f>I18</f>
        <v>50</v>
      </c>
      <c r="J17" s="21">
        <f t="shared" si="2"/>
        <v>50</v>
      </c>
      <c r="K17" s="21">
        <f t="shared" si="2"/>
        <v>50</v>
      </c>
    </row>
    <row r="18" spans="1:11" ht="28" x14ac:dyDescent="0.3">
      <c r="A18" s="50" t="s">
        <v>101</v>
      </c>
      <c r="B18" s="22" t="s">
        <v>66</v>
      </c>
      <c r="C18" s="22" t="s">
        <v>8</v>
      </c>
      <c r="D18" s="22" t="s">
        <v>9</v>
      </c>
      <c r="E18" s="20" t="s">
        <v>77</v>
      </c>
      <c r="F18" s="22" t="s">
        <v>30</v>
      </c>
      <c r="G18" s="23">
        <f t="shared" si="2"/>
        <v>50</v>
      </c>
      <c r="H18" s="23">
        <f t="shared" si="2"/>
        <v>0</v>
      </c>
      <c r="I18" s="23">
        <f t="shared" si="2"/>
        <v>50</v>
      </c>
      <c r="J18" s="23">
        <f t="shared" si="2"/>
        <v>50</v>
      </c>
      <c r="K18" s="23">
        <f t="shared" si="2"/>
        <v>50</v>
      </c>
    </row>
    <row r="19" spans="1:11" ht="28" x14ac:dyDescent="0.3">
      <c r="A19" s="50" t="s">
        <v>54</v>
      </c>
      <c r="B19" s="22" t="s">
        <v>66</v>
      </c>
      <c r="C19" s="22" t="s">
        <v>8</v>
      </c>
      <c r="D19" s="22" t="s">
        <v>9</v>
      </c>
      <c r="E19" s="20" t="s">
        <v>77</v>
      </c>
      <c r="F19" s="22" t="s">
        <v>31</v>
      </c>
      <c r="G19" s="23">
        <f t="shared" si="2"/>
        <v>50</v>
      </c>
      <c r="H19" s="23">
        <f t="shared" si="2"/>
        <v>0</v>
      </c>
      <c r="I19" s="23">
        <f t="shared" si="2"/>
        <v>50</v>
      </c>
      <c r="J19" s="23">
        <f t="shared" si="2"/>
        <v>50</v>
      </c>
      <c r="K19" s="23">
        <f t="shared" si="2"/>
        <v>50</v>
      </c>
    </row>
    <row r="20" spans="1:11" ht="14" x14ac:dyDescent="0.3">
      <c r="A20" s="51" t="s">
        <v>105</v>
      </c>
      <c r="B20" s="24" t="s">
        <v>66</v>
      </c>
      <c r="C20" s="25" t="s">
        <v>8</v>
      </c>
      <c r="D20" s="25" t="s">
        <v>9</v>
      </c>
      <c r="E20" s="24" t="s">
        <v>77</v>
      </c>
      <c r="F20" s="24" t="s">
        <v>26</v>
      </c>
      <c r="G20" s="30">
        <v>50</v>
      </c>
      <c r="H20" s="30">
        <v>0</v>
      </c>
      <c r="I20" s="30">
        <f>G20+H20</f>
        <v>50</v>
      </c>
      <c r="J20" s="26">
        <v>50</v>
      </c>
      <c r="K20" s="26">
        <v>50</v>
      </c>
    </row>
    <row r="21" spans="1:11" ht="56" x14ac:dyDescent="0.3">
      <c r="A21" s="50" t="s">
        <v>50</v>
      </c>
      <c r="B21" s="22" t="s">
        <v>66</v>
      </c>
      <c r="C21" s="22" t="s">
        <v>8</v>
      </c>
      <c r="D21" s="22" t="s">
        <v>10</v>
      </c>
      <c r="E21" s="20" t="s">
        <v>7</v>
      </c>
      <c r="F21" s="22" t="s">
        <v>7</v>
      </c>
      <c r="G21" s="23">
        <f t="shared" ref="G21:K21" si="3">G22</f>
        <v>16865.099999999999</v>
      </c>
      <c r="H21" s="23">
        <f t="shared" si="3"/>
        <v>-38</v>
      </c>
      <c r="I21" s="23">
        <f t="shared" si="3"/>
        <v>16827.099999999999</v>
      </c>
      <c r="J21" s="23">
        <f t="shared" si="3"/>
        <v>16444.099999999999</v>
      </c>
      <c r="K21" s="23">
        <f t="shared" si="3"/>
        <v>16446.099999999999</v>
      </c>
    </row>
    <row r="22" spans="1:11" ht="14" x14ac:dyDescent="0.3">
      <c r="A22" s="50" t="s">
        <v>28</v>
      </c>
      <c r="B22" s="22" t="s">
        <v>66</v>
      </c>
      <c r="C22" s="22" t="s">
        <v>8</v>
      </c>
      <c r="D22" s="22" t="s">
        <v>10</v>
      </c>
      <c r="E22" s="20" t="s">
        <v>76</v>
      </c>
      <c r="F22" s="22" t="s">
        <v>7</v>
      </c>
      <c r="G22" s="23">
        <f>G23+G37+G43+G46+G49+G58+G66</f>
        <v>16865.099999999999</v>
      </c>
      <c r="H22" s="23">
        <f>H23+H37+H43+H46+H49+H58+H66</f>
        <v>-38</v>
      </c>
      <c r="I22" s="23">
        <f>I23+I37+I43+I46+I49+I58+I66</f>
        <v>16827.099999999999</v>
      </c>
      <c r="J22" s="23">
        <f t="shared" ref="J22:K22" si="4">J23+J37+J43+J46+J49+J58+J66</f>
        <v>16444.099999999999</v>
      </c>
      <c r="K22" s="23">
        <f t="shared" si="4"/>
        <v>16446.099999999999</v>
      </c>
    </row>
    <row r="23" spans="1:11" ht="28" x14ac:dyDescent="0.3">
      <c r="A23" s="50" t="s">
        <v>51</v>
      </c>
      <c r="B23" s="22" t="s">
        <v>66</v>
      </c>
      <c r="C23" s="22" t="s">
        <v>8</v>
      </c>
      <c r="D23" s="22" t="s">
        <v>10</v>
      </c>
      <c r="E23" s="20" t="s">
        <v>78</v>
      </c>
      <c r="F23" s="22" t="s">
        <v>7</v>
      </c>
      <c r="G23" s="23">
        <f>G24+G29+G33</f>
        <v>14597.4</v>
      </c>
      <c r="H23" s="23">
        <f>H24+H29+H33</f>
        <v>-30</v>
      </c>
      <c r="I23" s="23">
        <f>I24+I29+I33</f>
        <v>14567.4</v>
      </c>
      <c r="J23" s="23">
        <f>J24+J29+J33</f>
        <v>14263.999999999998</v>
      </c>
      <c r="K23" s="23">
        <f>K24+K29+K33</f>
        <v>14243.999999999998</v>
      </c>
    </row>
    <row r="24" spans="1:11" ht="70" x14ac:dyDescent="0.3">
      <c r="A24" s="50" t="s">
        <v>45</v>
      </c>
      <c r="B24" s="22" t="s">
        <v>66</v>
      </c>
      <c r="C24" s="22" t="s">
        <v>8</v>
      </c>
      <c r="D24" s="22" t="s">
        <v>10</v>
      </c>
      <c r="E24" s="20" t="s">
        <v>78</v>
      </c>
      <c r="F24" s="22" t="s">
        <v>46</v>
      </c>
      <c r="G24" s="23">
        <f>G25</f>
        <v>11851.8</v>
      </c>
      <c r="H24" s="23">
        <f>H25</f>
        <v>0</v>
      </c>
      <c r="I24" s="23">
        <f>I25</f>
        <v>11851.8</v>
      </c>
      <c r="J24" s="23">
        <f>J25</f>
        <v>11790.399999999998</v>
      </c>
      <c r="K24" s="23">
        <f>K25</f>
        <v>11790.399999999998</v>
      </c>
    </row>
    <row r="25" spans="1:11" ht="28" x14ac:dyDescent="0.3">
      <c r="A25" s="50" t="s">
        <v>47</v>
      </c>
      <c r="B25" s="22" t="s">
        <v>66</v>
      </c>
      <c r="C25" s="22" t="s">
        <v>8</v>
      </c>
      <c r="D25" s="22" t="s">
        <v>10</v>
      </c>
      <c r="E25" s="20" t="s">
        <v>78</v>
      </c>
      <c r="F25" s="22" t="s">
        <v>48</v>
      </c>
      <c r="G25" s="23">
        <f>G26+G27+G28</f>
        <v>11851.8</v>
      </c>
      <c r="H25" s="23">
        <f>H26+H27+H28</f>
        <v>0</v>
      </c>
      <c r="I25" s="23">
        <f>I26+I27+I28</f>
        <v>11851.8</v>
      </c>
      <c r="J25" s="23">
        <f>J26+J27+J28</f>
        <v>11790.399999999998</v>
      </c>
      <c r="K25" s="23">
        <f>K26+K27+K28</f>
        <v>11790.399999999998</v>
      </c>
    </row>
    <row r="26" spans="1:11" ht="28" x14ac:dyDescent="0.3">
      <c r="A26" s="52" t="s">
        <v>100</v>
      </c>
      <c r="B26" s="24" t="s">
        <v>66</v>
      </c>
      <c r="C26" s="25" t="s">
        <v>8</v>
      </c>
      <c r="D26" s="25" t="s">
        <v>10</v>
      </c>
      <c r="E26" s="24" t="s">
        <v>78</v>
      </c>
      <c r="F26" s="24" t="s">
        <v>49</v>
      </c>
      <c r="G26" s="30">
        <v>8833.7999999999993</v>
      </c>
      <c r="H26" s="30">
        <v>0</v>
      </c>
      <c r="I26" s="30">
        <f>G26+H26</f>
        <v>8833.7999999999993</v>
      </c>
      <c r="J26" s="26">
        <v>8833.7999999999993</v>
      </c>
      <c r="K26" s="26">
        <v>8833.7999999999993</v>
      </c>
    </row>
    <row r="27" spans="1:11" ht="42" x14ac:dyDescent="0.3">
      <c r="A27" s="52" t="s">
        <v>53</v>
      </c>
      <c r="B27" s="24" t="s">
        <v>66</v>
      </c>
      <c r="C27" s="25" t="s">
        <v>8</v>
      </c>
      <c r="D27" s="25" t="s">
        <v>10</v>
      </c>
      <c r="E27" s="24" t="s">
        <v>78</v>
      </c>
      <c r="F27" s="24" t="s">
        <v>52</v>
      </c>
      <c r="G27" s="30">
        <v>368.3</v>
      </c>
      <c r="H27" s="30">
        <v>0</v>
      </c>
      <c r="I27" s="30">
        <f>G27+H27</f>
        <v>368.3</v>
      </c>
      <c r="J27" s="26">
        <v>306.89999999999998</v>
      </c>
      <c r="K27" s="26">
        <v>306.89999999999998</v>
      </c>
    </row>
    <row r="28" spans="1:11" ht="56" x14ac:dyDescent="0.3">
      <c r="A28" s="51" t="s">
        <v>96</v>
      </c>
      <c r="B28" s="24" t="s">
        <v>66</v>
      </c>
      <c r="C28" s="25" t="s">
        <v>8</v>
      </c>
      <c r="D28" s="25" t="s">
        <v>10</v>
      </c>
      <c r="E28" s="24" t="s">
        <v>78</v>
      </c>
      <c r="F28" s="24" t="s">
        <v>97</v>
      </c>
      <c r="G28" s="30">
        <v>2649.7</v>
      </c>
      <c r="H28" s="30">
        <v>0</v>
      </c>
      <c r="I28" s="30">
        <f>G28+H28</f>
        <v>2649.7</v>
      </c>
      <c r="J28" s="26">
        <v>2649.7</v>
      </c>
      <c r="K28" s="26">
        <v>2649.7</v>
      </c>
    </row>
    <row r="29" spans="1:11" ht="28" x14ac:dyDescent="0.3">
      <c r="A29" s="50" t="s">
        <v>101</v>
      </c>
      <c r="B29" s="22" t="s">
        <v>66</v>
      </c>
      <c r="C29" s="22" t="s">
        <v>8</v>
      </c>
      <c r="D29" s="22" t="s">
        <v>10</v>
      </c>
      <c r="E29" s="20" t="s">
        <v>78</v>
      </c>
      <c r="F29" s="22" t="s">
        <v>30</v>
      </c>
      <c r="G29" s="23">
        <f t="shared" ref="G29:I29" si="5">G30</f>
        <v>2660.6</v>
      </c>
      <c r="H29" s="23">
        <f t="shared" si="5"/>
        <v>-30</v>
      </c>
      <c r="I29" s="23">
        <f t="shared" si="5"/>
        <v>2630.6</v>
      </c>
      <c r="J29" s="23">
        <f t="shared" ref="J29:K29" si="6">J30</f>
        <v>2388.6</v>
      </c>
      <c r="K29" s="23">
        <f t="shared" si="6"/>
        <v>2368.6</v>
      </c>
    </row>
    <row r="30" spans="1:11" ht="28" x14ac:dyDescent="0.3">
      <c r="A30" s="50" t="s">
        <v>54</v>
      </c>
      <c r="B30" s="22" t="s">
        <v>66</v>
      </c>
      <c r="C30" s="22" t="s">
        <v>8</v>
      </c>
      <c r="D30" s="22" t="s">
        <v>10</v>
      </c>
      <c r="E30" s="20" t="s">
        <v>78</v>
      </c>
      <c r="F30" s="22" t="s">
        <v>31</v>
      </c>
      <c r="G30" s="23">
        <f>G31+G32</f>
        <v>2660.6</v>
      </c>
      <c r="H30" s="23">
        <f>H31+H32</f>
        <v>-30</v>
      </c>
      <c r="I30" s="23">
        <f>I31+I32</f>
        <v>2630.6</v>
      </c>
      <c r="J30" s="23">
        <f t="shared" ref="J30:K30" si="7">J31+J32</f>
        <v>2388.6</v>
      </c>
      <c r="K30" s="23">
        <f t="shared" si="7"/>
        <v>2368.6</v>
      </c>
    </row>
    <row r="31" spans="1:11" ht="14" x14ac:dyDescent="0.3">
      <c r="A31" s="51" t="s">
        <v>105</v>
      </c>
      <c r="B31" s="24" t="s">
        <v>66</v>
      </c>
      <c r="C31" s="25" t="s">
        <v>8</v>
      </c>
      <c r="D31" s="25" t="s">
        <v>10</v>
      </c>
      <c r="E31" s="24" t="s">
        <v>78</v>
      </c>
      <c r="F31" s="24" t="s">
        <v>26</v>
      </c>
      <c r="G31" s="30">
        <v>1694.3</v>
      </c>
      <c r="H31" s="30">
        <f>-50+30-10</f>
        <v>-30</v>
      </c>
      <c r="I31" s="30">
        <f>G31+H31</f>
        <v>1664.3</v>
      </c>
      <c r="J31" s="26">
        <v>1266.3</v>
      </c>
      <c r="K31" s="26">
        <v>1246.3</v>
      </c>
    </row>
    <row r="32" spans="1:11" s="9" customFormat="1" ht="14" x14ac:dyDescent="0.3">
      <c r="A32" s="55" t="s">
        <v>145</v>
      </c>
      <c r="B32" s="24" t="s">
        <v>66</v>
      </c>
      <c r="C32" s="25" t="s">
        <v>8</v>
      </c>
      <c r="D32" s="25" t="s">
        <v>10</v>
      </c>
      <c r="E32" s="24" t="s">
        <v>78</v>
      </c>
      <c r="F32" s="24" t="s">
        <v>144</v>
      </c>
      <c r="G32" s="30">
        <v>966.3</v>
      </c>
      <c r="H32" s="30">
        <v>0</v>
      </c>
      <c r="I32" s="30">
        <f>G32+H32</f>
        <v>966.3</v>
      </c>
      <c r="J32" s="26">
        <v>1122.3</v>
      </c>
      <c r="K32" s="26">
        <v>1122.3</v>
      </c>
    </row>
    <row r="33" spans="1:11" ht="14" x14ac:dyDescent="0.3">
      <c r="A33" s="50" t="s">
        <v>32</v>
      </c>
      <c r="B33" s="22" t="s">
        <v>66</v>
      </c>
      <c r="C33" s="22" t="s">
        <v>8</v>
      </c>
      <c r="D33" s="22" t="s">
        <v>10</v>
      </c>
      <c r="E33" s="20" t="s">
        <v>78</v>
      </c>
      <c r="F33" s="22" t="s">
        <v>33</v>
      </c>
      <c r="G33" s="23">
        <f>G34</f>
        <v>85</v>
      </c>
      <c r="H33" s="23">
        <f>H34</f>
        <v>0</v>
      </c>
      <c r="I33" s="23">
        <f>I34</f>
        <v>85</v>
      </c>
      <c r="J33" s="23">
        <f>J34</f>
        <v>85</v>
      </c>
      <c r="K33" s="23">
        <f>K34</f>
        <v>85</v>
      </c>
    </row>
    <row r="34" spans="1:11" ht="14" x14ac:dyDescent="0.3">
      <c r="A34" s="50" t="s">
        <v>34</v>
      </c>
      <c r="B34" s="22" t="s">
        <v>66</v>
      </c>
      <c r="C34" s="22" t="s">
        <v>8</v>
      </c>
      <c r="D34" s="22" t="s">
        <v>10</v>
      </c>
      <c r="E34" s="20" t="s">
        <v>78</v>
      </c>
      <c r="F34" s="22" t="s">
        <v>35</v>
      </c>
      <c r="G34" s="23">
        <f>G35+G36</f>
        <v>85</v>
      </c>
      <c r="H34" s="23">
        <f>H35+H36</f>
        <v>0</v>
      </c>
      <c r="I34" s="23">
        <f>I35+I36</f>
        <v>85</v>
      </c>
      <c r="J34" s="23">
        <f t="shared" ref="J34:K34" si="8">J35+J36</f>
        <v>85</v>
      </c>
      <c r="K34" s="23">
        <f t="shared" si="8"/>
        <v>85</v>
      </c>
    </row>
    <row r="35" spans="1:11" ht="28" x14ac:dyDescent="0.3">
      <c r="A35" s="53" t="s">
        <v>106</v>
      </c>
      <c r="B35" s="24" t="s">
        <v>66</v>
      </c>
      <c r="C35" s="25" t="s">
        <v>8</v>
      </c>
      <c r="D35" s="25" t="s">
        <v>10</v>
      </c>
      <c r="E35" s="24" t="s">
        <v>78</v>
      </c>
      <c r="F35" s="24" t="s">
        <v>95</v>
      </c>
      <c r="G35" s="30">
        <v>70</v>
      </c>
      <c r="H35" s="30">
        <v>0</v>
      </c>
      <c r="I35" s="30">
        <f>G35+H35</f>
        <v>70</v>
      </c>
      <c r="J35" s="26">
        <v>70</v>
      </c>
      <c r="K35" s="26">
        <v>70</v>
      </c>
    </row>
    <row r="36" spans="1:11" ht="14" x14ac:dyDescent="0.3">
      <c r="A36" s="53" t="s">
        <v>109</v>
      </c>
      <c r="B36" s="24" t="s">
        <v>66</v>
      </c>
      <c r="C36" s="25" t="s">
        <v>8</v>
      </c>
      <c r="D36" s="25" t="s">
        <v>10</v>
      </c>
      <c r="E36" s="24" t="s">
        <v>78</v>
      </c>
      <c r="F36" s="24" t="s">
        <v>108</v>
      </c>
      <c r="G36" s="30">
        <v>15</v>
      </c>
      <c r="H36" s="30">
        <v>0</v>
      </c>
      <c r="I36" s="30">
        <f>G36+H36</f>
        <v>15</v>
      </c>
      <c r="J36" s="26">
        <v>15</v>
      </c>
      <c r="K36" s="26">
        <v>15</v>
      </c>
    </row>
    <row r="37" spans="1:11" ht="42" x14ac:dyDescent="0.3">
      <c r="A37" s="50" t="s">
        <v>55</v>
      </c>
      <c r="B37" s="22" t="s">
        <v>66</v>
      </c>
      <c r="C37" s="22" t="s">
        <v>8</v>
      </c>
      <c r="D37" s="22" t="s">
        <v>10</v>
      </c>
      <c r="E37" s="20" t="s">
        <v>79</v>
      </c>
      <c r="F37" s="22" t="s">
        <v>7</v>
      </c>
      <c r="G37" s="23">
        <f>G38</f>
        <v>1505.1999999999998</v>
      </c>
      <c r="H37" s="23">
        <f>H38</f>
        <v>0</v>
      </c>
      <c r="I37" s="23">
        <f>I38</f>
        <v>1505.1999999999998</v>
      </c>
      <c r="J37" s="23">
        <f t="shared" ref="J37:K37" si="9">J38</f>
        <v>1505.1999999999998</v>
      </c>
      <c r="K37" s="23">
        <f t="shared" si="9"/>
        <v>1505.1999999999998</v>
      </c>
    </row>
    <row r="38" spans="1:11" ht="70" x14ac:dyDescent="0.3">
      <c r="A38" s="50" t="s">
        <v>45</v>
      </c>
      <c r="B38" s="22" t="s">
        <v>66</v>
      </c>
      <c r="C38" s="22" t="s">
        <v>8</v>
      </c>
      <c r="D38" s="22" t="s">
        <v>10</v>
      </c>
      <c r="E38" s="20" t="s">
        <v>79</v>
      </c>
      <c r="F38" s="22" t="s">
        <v>46</v>
      </c>
      <c r="G38" s="23">
        <f t="shared" ref="G38:K38" si="10">G39</f>
        <v>1505.1999999999998</v>
      </c>
      <c r="H38" s="23">
        <f t="shared" si="10"/>
        <v>0</v>
      </c>
      <c r="I38" s="23">
        <f t="shared" si="10"/>
        <v>1505.1999999999998</v>
      </c>
      <c r="J38" s="23">
        <f t="shared" si="10"/>
        <v>1505.1999999999998</v>
      </c>
      <c r="K38" s="23">
        <f t="shared" si="10"/>
        <v>1505.1999999999998</v>
      </c>
    </row>
    <row r="39" spans="1:11" ht="28" x14ac:dyDescent="0.3">
      <c r="A39" s="50" t="s">
        <v>47</v>
      </c>
      <c r="B39" s="22" t="s">
        <v>66</v>
      </c>
      <c r="C39" s="22" t="s">
        <v>8</v>
      </c>
      <c r="D39" s="22" t="s">
        <v>10</v>
      </c>
      <c r="E39" s="20" t="s">
        <v>79</v>
      </c>
      <c r="F39" s="22" t="s">
        <v>48</v>
      </c>
      <c r="G39" s="23">
        <f t="shared" ref="G39:K39" si="11">G40+G41+G42</f>
        <v>1505.1999999999998</v>
      </c>
      <c r="H39" s="23">
        <f t="shared" ref="H39" si="12">H40+H41+H42</f>
        <v>0</v>
      </c>
      <c r="I39" s="23">
        <f t="shared" ref="I39" si="13">I40+I41+I42</f>
        <v>1505.1999999999998</v>
      </c>
      <c r="J39" s="23">
        <f t="shared" si="11"/>
        <v>1505.1999999999998</v>
      </c>
      <c r="K39" s="23">
        <f t="shared" si="11"/>
        <v>1505.1999999999998</v>
      </c>
    </row>
    <row r="40" spans="1:11" ht="28" x14ac:dyDescent="0.3">
      <c r="A40" s="51" t="s">
        <v>100</v>
      </c>
      <c r="B40" s="24" t="s">
        <v>66</v>
      </c>
      <c r="C40" s="25" t="s">
        <v>8</v>
      </c>
      <c r="D40" s="25" t="s">
        <v>10</v>
      </c>
      <c r="E40" s="24" t="s">
        <v>79</v>
      </c>
      <c r="F40" s="24" t="s">
        <v>49</v>
      </c>
      <c r="G40" s="30">
        <v>1136.0999999999999</v>
      </c>
      <c r="H40" s="30">
        <v>0</v>
      </c>
      <c r="I40" s="30">
        <f>G40+H40</f>
        <v>1136.0999999999999</v>
      </c>
      <c r="J40" s="26">
        <v>1136.0999999999999</v>
      </c>
      <c r="K40" s="26">
        <v>1136.0999999999999</v>
      </c>
    </row>
    <row r="41" spans="1:11" ht="42" x14ac:dyDescent="0.3">
      <c r="A41" s="51" t="s">
        <v>53</v>
      </c>
      <c r="B41" s="24" t="s">
        <v>66</v>
      </c>
      <c r="C41" s="25" t="s">
        <v>8</v>
      </c>
      <c r="D41" s="25" t="s">
        <v>10</v>
      </c>
      <c r="E41" s="24" t="s">
        <v>79</v>
      </c>
      <c r="F41" s="24" t="s">
        <v>52</v>
      </c>
      <c r="G41" s="30">
        <v>27.2</v>
      </c>
      <c r="H41" s="30">
        <v>0</v>
      </c>
      <c r="I41" s="30">
        <f>G41+H41</f>
        <v>27.2</v>
      </c>
      <c r="J41" s="26">
        <v>27.2</v>
      </c>
      <c r="K41" s="26">
        <v>27.2</v>
      </c>
    </row>
    <row r="42" spans="1:11" ht="56" x14ac:dyDescent="0.3">
      <c r="A42" s="51" t="s">
        <v>96</v>
      </c>
      <c r="B42" s="24" t="s">
        <v>66</v>
      </c>
      <c r="C42" s="25" t="s">
        <v>8</v>
      </c>
      <c r="D42" s="25" t="s">
        <v>10</v>
      </c>
      <c r="E42" s="24" t="s">
        <v>79</v>
      </c>
      <c r="F42" s="24" t="s">
        <v>97</v>
      </c>
      <c r="G42" s="30">
        <v>341.9</v>
      </c>
      <c r="H42" s="30">
        <v>0</v>
      </c>
      <c r="I42" s="30">
        <f>G42+H42</f>
        <v>341.9</v>
      </c>
      <c r="J42" s="26">
        <v>341.9</v>
      </c>
      <c r="K42" s="26">
        <v>341.9</v>
      </c>
    </row>
    <row r="43" spans="1:11" s="9" customFormat="1" ht="140" x14ac:dyDescent="0.3">
      <c r="A43" s="90" t="s">
        <v>149</v>
      </c>
      <c r="B43" s="74" t="s">
        <v>66</v>
      </c>
      <c r="C43" s="38" t="s">
        <v>8</v>
      </c>
      <c r="D43" s="38" t="s">
        <v>10</v>
      </c>
      <c r="E43" s="31" t="s">
        <v>136</v>
      </c>
      <c r="F43" s="74"/>
      <c r="G43" s="41">
        <f t="shared" ref="G43:I44" si="14">G44</f>
        <v>12.1</v>
      </c>
      <c r="H43" s="41">
        <f t="shared" si="14"/>
        <v>-8</v>
      </c>
      <c r="I43" s="41">
        <f t="shared" si="14"/>
        <v>4.0999999999999996</v>
      </c>
      <c r="J43" s="41">
        <f t="shared" ref="J43:K43" si="15">J44</f>
        <v>0</v>
      </c>
      <c r="K43" s="41">
        <f t="shared" si="15"/>
        <v>0</v>
      </c>
    </row>
    <row r="44" spans="1:11" s="9" customFormat="1" ht="14" x14ac:dyDescent="0.3">
      <c r="A44" s="54" t="s">
        <v>110</v>
      </c>
      <c r="B44" s="31" t="s">
        <v>66</v>
      </c>
      <c r="C44" s="22" t="s">
        <v>8</v>
      </c>
      <c r="D44" s="22" t="s">
        <v>10</v>
      </c>
      <c r="E44" s="31" t="s">
        <v>136</v>
      </c>
      <c r="F44" s="31" t="s">
        <v>59</v>
      </c>
      <c r="G44" s="41">
        <f t="shared" si="14"/>
        <v>12.1</v>
      </c>
      <c r="H44" s="41">
        <f t="shared" si="14"/>
        <v>-8</v>
      </c>
      <c r="I44" s="41">
        <f t="shared" si="14"/>
        <v>4.0999999999999996</v>
      </c>
      <c r="J44" s="41">
        <f>J45</f>
        <v>0</v>
      </c>
      <c r="K44" s="41">
        <f>K45</f>
        <v>0</v>
      </c>
    </row>
    <row r="45" spans="1:11" s="9" customFormat="1" ht="14" x14ac:dyDescent="0.3">
      <c r="A45" s="55" t="s">
        <v>111</v>
      </c>
      <c r="B45" s="24" t="s">
        <v>66</v>
      </c>
      <c r="C45" s="25" t="s">
        <v>8</v>
      </c>
      <c r="D45" s="25" t="s">
        <v>10</v>
      </c>
      <c r="E45" s="24" t="s">
        <v>136</v>
      </c>
      <c r="F45" s="24" t="s">
        <v>60</v>
      </c>
      <c r="G45" s="30">
        <v>12.1</v>
      </c>
      <c r="H45" s="30">
        <v>-8</v>
      </c>
      <c r="I45" s="30">
        <f>G45+H45</f>
        <v>4.0999999999999996</v>
      </c>
      <c r="J45" s="26">
        <v>0</v>
      </c>
      <c r="K45" s="26">
        <v>0</v>
      </c>
    </row>
    <row r="46" spans="1:11" s="9" customFormat="1" ht="84" x14ac:dyDescent="0.3">
      <c r="A46" s="88" t="s">
        <v>151</v>
      </c>
      <c r="B46" s="74" t="s">
        <v>66</v>
      </c>
      <c r="C46" s="38" t="s">
        <v>8</v>
      </c>
      <c r="D46" s="38" t="s">
        <v>10</v>
      </c>
      <c r="E46" s="31" t="s">
        <v>138</v>
      </c>
      <c r="F46" s="74"/>
      <c r="G46" s="41">
        <f t="shared" ref="G46:I47" si="16">G47</f>
        <v>79.099999999999994</v>
      </c>
      <c r="H46" s="41">
        <f t="shared" si="16"/>
        <v>0</v>
      </c>
      <c r="I46" s="41">
        <f t="shared" si="16"/>
        <v>79.099999999999994</v>
      </c>
      <c r="J46" s="41">
        <f t="shared" ref="J46:K46" si="17">J47</f>
        <v>0</v>
      </c>
      <c r="K46" s="41">
        <f t="shared" si="17"/>
        <v>0</v>
      </c>
    </row>
    <row r="47" spans="1:11" s="9" customFormat="1" ht="14" x14ac:dyDescent="0.3">
      <c r="A47" s="54" t="s">
        <v>110</v>
      </c>
      <c r="B47" s="31" t="s">
        <v>66</v>
      </c>
      <c r="C47" s="22" t="s">
        <v>8</v>
      </c>
      <c r="D47" s="22" t="s">
        <v>10</v>
      </c>
      <c r="E47" s="31" t="s">
        <v>138</v>
      </c>
      <c r="F47" s="31" t="s">
        <v>59</v>
      </c>
      <c r="G47" s="41">
        <f t="shared" si="16"/>
        <v>79.099999999999994</v>
      </c>
      <c r="H47" s="41">
        <f t="shared" si="16"/>
        <v>0</v>
      </c>
      <c r="I47" s="41">
        <f t="shared" si="16"/>
        <v>79.099999999999994</v>
      </c>
      <c r="J47" s="41">
        <f t="shared" ref="J47:K47" si="18">J48</f>
        <v>0</v>
      </c>
      <c r="K47" s="41">
        <f t="shared" si="18"/>
        <v>0</v>
      </c>
    </row>
    <row r="48" spans="1:11" s="9" customFormat="1" ht="14" x14ac:dyDescent="0.3">
      <c r="A48" s="55" t="s">
        <v>111</v>
      </c>
      <c r="B48" s="24" t="s">
        <v>66</v>
      </c>
      <c r="C48" s="25" t="s">
        <v>8</v>
      </c>
      <c r="D48" s="25" t="s">
        <v>10</v>
      </c>
      <c r="E48" s="24" t="s">
        <v>138</v>
      </c>
      <c r="F48" s="24" t="s">
        <v>60</v>
      </c>
      <c r="G48" s="30">
        <v>79.099999999999994</v>
      </c>
      <c r="H48" s="30">
        <v>0</v>
      </c>
      <c r="I48" s="30">
        <f>G48+H48</f>
        <v>79.099999999999994</v>
      </c>
      <c r="J48" s="26">
        <v>0</v>
      </c>
      <c r="K48" s="26">
        <v>0</v>
      </c>
    </row>
    <row r="49" spans="1:11" ht="46.5" customHeight="1" x14ac:dyDescent="0.3">
      <c r="A49" s="87" t="s">
        <v>164</v>
      </c>
      <c r="B49" s="22" t="s">
        <v>66</v>
      </c>
      <c r="C49" s="32" t="s">
        <v>8</v>
      </c>
      <c r="D49" s="32" t="s">
        <v>10</v>
      </c>
      <c r="E49" s="20" t="s">
        <v>83</v>
      </c>
      <c r="F49" s="20"/>
      <c r="G49" s="28">
        <f>G50+G55</f>
        <v>594.80000000000007</v>
      </c>
      <c r="H49" s="28">
        <f>H50+H55</f>
        <v>0</v>
      </c>
      <c r="I49" s="28">
        <f>I50+I55</f>
        <v>594.80000000000007</v>
      </c>
      <c r="J49" s="28">
        <f t="shared" ref="J49:K49" si="19">J50+J55</f>
        <v>616.4</v>
      </c>
      <c r="K49" s="28">
        <f t="shared" si="19"/>
        <v>638.4</v>
      </c>
    </row>
    <row r="50" spans="1:11" ht="70" x14ac:dyDescent="0.3">
      <c r="A50" s="48" t="s">
        <v>45</v>
      </c>
      <c r="B50" s="22" t="s">
        <v>66</v>
      </c>
      <c r="C50" s="32" t="s">
        <v>8</v>
      </c>
      <c r="D50" s="32" t="s">
        <v>10</v>
      </c>
      <c r="E50" s="20" t="s">
        <v>83</v>
      </c>
      <c r="F50" s="20" t="s">
        <v>46</v>
      </c>
      <c r="G50" s="28">
        <f t="shared" ref="G50:I50" si="20">G51</f>
        <v>519.1</v>
      </c>
      <c r="H50" s="28">
        <f t="shared" si="20"/>
        <v>0</v>
      </c>
      <c r="I50" s="28">
        <f t="shared" si="20"/>
        <v>519.1</v>
      </c>
      <c r="J50" s="28">
        <f>J51</f>
        <v>540.5</v>
      </c>
      <c r="K50" s="28">
        <f>K51</f>
        <v>558.6</v>
      </c>
    </row>
    <row r="51" spans="1:11" ht="28" x14ac:dyDescent="0.3">
      <c r="A51" s="48" t="s">
        <v>47</v>
      </c>
      <c r="B51" s="22" t="s">
        <v>66</v>
      </c>
      <c r="C51" s="32" t="s">
        <v>8</v>
      </c>
      <c r="D51" s="32" t="s">
        <v>10</v>
      </c>
      <c r="E51" s="20" t="s">
        <v>83</v>
      </c>
      <c r="F51" s="20" t="s">
        <v>48</v>
      </c>
      <c r="G51" s="28">
        <f>G52+G53+G54</f>
        <v>519.1</v>
      </c>
      <c r="H51" s="28">
        <f>H52+H53+H54</f>
        <v>0</v>
      </c>
      <c r="I51" s="28">
        <f>I52+I53+I54</f>
        <v>519.1</v>
      </c>
      <c r="J51" s="28">
        <f t="shared" ref="J51:K51" si="21">J52+J53+J54</f>
        <v>540.5</v>
      </c>
      <c r="K51" s="28">
        <f t="shared" si="21"/>
        <v>558.6</v>
      </c>
    </row>
    <row r="52" spans="1:11" ht="28" x14ac:dyDescent="0.3">
      <c r="A52" s="51" t="s">
        <v>100</v>
      </c>
      <c r="B52" s="24" t="s">
        <v>66</v>
      </c>
      <c r="C52" s="25" t="s">
        <v>8</v>
      </c>
      <c r="D52" s="25" t="s">
        <v>10</v>
      </c>
      <c r="E52" s="33" t="s">
        <v>83</v>
      </c>
      <c r="F52" s="24" t="s">
        <v>49</v>
      </c>
      <c r="G52" s="30">
        <v>395.3</v>
      </c>
      <c r="H52" s="30">
        <v>0</v>
      </c>
      <c r="I52" s="30">
        <f>G52+H52</f>
        <v>395.3</v>
      </c>
      <c r="J52" s="26">
        <v>415.1</v>
      </c>
      <c r="K52" s="26">
        <v>429</v>
      </c>
    </row>
    <row r="53" spans="1:11" s="9" customFormat="1" ht="42" x14ac:dyDescent="0.3">
      <c r="A53" s="51" t="s">
        <v>53</v>
      </c>
      <c r="B53" s="24" t="s">
        <v>66</v>
      </c>
      <c r="C53" s="25" t="s">
        <v>8</v>
      </c>
      <c r="D53" s="25" t="s">
        <v>10</v>
      </c>
      <c r="E53" s="33" t="s">
        <v>83</v>
      </c>
      <c r="F53" s="24" t="s">
        <v>52</v>
      </c>
      <c r="G53" s="30">
        <v>4.4000000000000004</v>
      </c>
      <c r="H53" s="30">
        <v>0</v>
      </c>
      <c r="I53" s="30">
        <f t="shared" ref="I53:I54" si="22">G53+H53</f>
        <v>4.4000000000000004</v>
      </c>
      <c r="J53" s="26">
        <v>0</v>
      </c>
      <c r="K53" s="26">
        <v>0</v>
      </c>
    </row>
    <row r="54" spans="1:11" ht="56" x14ac:dyDescent="0.3">
      <c r="A54" s="51" t="s">
        <v>96</v>
      </c>
      <c r="B54" s="24" t="s">
        <v>66</v>
      </c>
      <c r="C54" s="25" t="s">
        <v>8</v>
      </c>
      <c r="D54" s="25" t="s">
        <v>10</v>
      </c>
      <c r="E54" s="33" t="s">
        <v>83</v>
      </c>
      <c r="F54" s="24" t="s">
        <v>97</v>
      </c>
      <c r="G54" s="30">
        <v>119.4</v>
      </c>
      <c r="H54" s="30">
        <v>0</v>
      </c>
      <c r="I54" s="30">
        <f t="shared" si="22"/>
        <v>119.4</v>
      </c>
      <c r="J54" s="26">
        <v>125.4</v>
      </c>
      <c r="K54" s="26">
        <v>129.6</v>
      </c>
    </row>
    <row r="55" spans="1:11" s="9" customFormat="1" ht="28" x14ac:dyDescent="0.3">
      <c r="A55" s="50" t="s">
        <v>101</v>
      </c>
      <c r="B55" s="74" t="s">
        <v>66</v>
      </c>
      <c r="C55" s="38" t="s">
        <v>8</v>
      </c>
      <c r="D55" s="38" t="s">
        <v>10</v>
      </c>
      <c r="E55" s="20" t="s">
        <v>83</v>
      </c>
      <c r="F55" s="74" t="s">
        <v>30</v>
      </c>
      <c r="G55" s="41">
        <f t="shared" ref="G55:I56" si="23">G56</f>
        <v>75.7</v>
      </c>
      <c r="H55" s="41">
        <f t="shared" si="23"/>
        <v>0</v>
      </c>
      <c r="I55" s="41">
        <f t="shared" si="23"/>
        <v>75.7</v>
      </c>
      <c r="J55" s="41">
        <f t="shared" ref="J55:K55" si="24">J56</f>
        <v>75.900000000000006</v>
      </c>
      <c r="K55" s="41">
        <f t="shared" si="24"/>
        <v>79.8</v>
      </c>
    </row>
    <row r="56" spans="1:11" s="9" customFormat="1" ht="28" x14ac:dyDescent="0.3">
      <c r="A56" s="48" t="s">
        <v>54</v>
      </c>
      <c r="B56" s="74" t="s">
        <v>66</v>
      </c>
      <c r="C56" s="38" t="s">
        <v>8</v>
      </c>
      <c r="D56" s="38" t="s">
        <v>10</v>
      </c>
      <c r="E56" s="20" t="s">
        <v>83</v>
      </c>
      <c r="F56" s="74" t="s">
        <v>31</v>
      </c>
      <c r="G56" s="41">
        <f t="shared" si="23"/>
        <v>75.7</v>
      </c>
      <c r="H56" s="41">
        <f t="shared" si="23"/>
        <v>0</v>
      </c>
      <c r="I56" s="41">
        <f t="shared" si="23"/>
        <v>75.7</v>
      </c>
      <c r="J56" s="41">
        <f t="shared" ref="J56:K56" si="25">J57</f>
        <v>75.900000000000006</v>
      </c>
      <c r="K56" s="41">
        <f t="shared" si="25"/>
        <v>79.8</v>
      </c>
    </row>
    <row r="57" spans="1:11" s="9" customFormat="1" ht="14" x14ac:dyDescent="0.3">
      <c r="A57" s="55" t="s">
        <v>145</v>
      </c>
      <c r="B57" s="24" t="s">
        <v>66</v>
      </c>
      <c r="C57" s="25" t="s">
        <v>8</v>
      </c>
      <c r="D57" s="25" t="s">
        <v>10</v>
      </c>
      <c r="E57" s="33" t="s">
        <v>83</v>
      </c>
      <c r="F57" s="24" t="s">
        <v>144</v>
      </c>
      <c r="G57" s="30">
        <v>75.7</v>
      </c>
      <c r="H57" s="30">
        <v>0</v>
      </c>
      <c r="I57" s="30">
        <f>G57+H57</f>
        <v>75.7</v>
      </c>
      <c r="J57" s="26">
        <v>75.900000000000006</v>
      </c>
      <c r="K57" s="26">
        <v>79.8</v>
      </c>
    </row>
    <row r="58" spans="1:11" ht="56" x14ac:dyDescent="0.3">
      <c r="A58" s="54" t="s">
        <v>148</v>
      </c>
      <c r="B58" s="20" t="s">
        <v>66</v>
      </c>
      <c r="C58" s="32" t="s">
        <v>8</v>
      </c>
      <c r="D58" s="32" t="s">
        <v>10</v>
      </c>
      <c r="E58" s="20" t="s">
        <v>147</v>
      </c>
      <c r="F58" s="20"/>
      <c r="G58" s="28">
        <f>G59+G63</f>
        <v>50.5</v>
      </c>
      <c r="H58" s="28">
        <f>H59+H63</f>
        <v>0</v>
      </c>
      <c r="I58" s="28">
        <f>I59+I63</f>
        <v>50.5</v>
      </c>
      <c r="J58" s="28">
        <f>J59+J63</f>
        <v>31.9</v>
      </c>
      <c r="K58" s="28">
        <f>K59+K63</f>
        <v>31.9</v>
      </c>
    </row>
    <row r="59" spans="1:11" ht="70" x14ac:dyDescent="0.3">
      <c r="A59" s="48" t="s">
        <v>45</v>
      </c>
      <c r="B59" s="20" t="s">
        <v>66</v>
      </c>
      <c r="C59" s="27" t="s">
        <v>8</v>
      </c>
      <c r="D59" s="27" t="s">
        <v>10</v>
      </c>
      <c r="E59" s="20" t="s">
        <v>147</v>
      </c>
      <c r="F59" s="20" t="s">
        <v>46</v>
      </c>
      <c r="G59" s="28">
        <f>G60</f>
        <v>41.6</v>
      </c>
      <c r="H59" s="28">
        <f>H60</f>
        <v>0</v>
      </c>
      <c r="I59" s="28">
        <f>I60</f>
        <v>41.6</v>
      </c>
      <c r="J59" s="28">
        <f>J60</f>
        <v>26.599999999999998</v>
      </c>
      <c r="K59" s="28">
        <f>K60</f>
        <v>26.599999999999998</v>
      </c>
    </row>
    <row r="60" spans="1:11" ht="28" x14ac:dyDescent="0.3">
      <c r="A60" s="48" t="s">
        <v>47</v>
      </c>
      <c r="B60" s="20" t="s">
        <v>66</v>
      </c>
      <c r="C60" s="27" t="s">
        <v>8</v>
      </c>
      <c r="D60" s="27" t="s">
        <v>10</v>
      </c>
      <c r="E60" s="20" t="s">
        <v>147</v>
      </c>
      <c r="F60" s="20" t="s">
        <v>48</v>
      </c>
      <c r="G60" s="28">
        <f>G61+G62</f>
        <v>41.6</v>
      </c>
      <c r="H60" s="28">
        <f>H61+H62</f>
        <v>0</v>
      </c>
      <c r="I60" s="28">
        <f>I61+I62</f>
        <v>41.6</v>
      </c>
      <c r="J60" s="28">
        <f>J61+J62</f>
        <v>26.599999999999998</v>
      </c>
      <c r="K60" s="28">
        <f>K61+K62</f>
        <v>26.599999999999998</v>
      </c>
    </row>
    <row r="61" spans="1:11" ht="28" x14ac:dyDescent="0.3">
      <c r="A61" s="51" t="s">
        <v>100</v>
      </c>
      <c r="B61" s="24" t="s">
        <v>66</v>
      </c>
      <c r="C61" s="25" t="s">
        <v>8</v>
      </c>
      <c r="D61" s="25" t="s">
        <v>10</v>
      </c>
      <c r="E61" s="24" t="s">
        <v>147</v>
      </c>
      <c r="F61" s="24" t="s">
        <v>49</v>
      </c>
      <c r="G61" s="30">
        <v>32</v>
      </c>
      <c r="H61" s="30">
        <v>0</v>
      </c>
      <c r="I61" s="30">
        <f>G61+H61</f>
        <v>32</v>
      </c>
      <c r="J61" s="26">
        <v>20.399999999999999</v>
      </c>
      <c r="K61" s="26">
        <v>20.399999999999999</v>
      </c>
    </row>
    <row r="62" spans="1:11" ht="56" x14ac:dyDescent="0.3">
      <c r="A62" s="51" t="s">
        <v>96</v>
      </c>
      <c r="B62" s="24" t="s">
        <v>66</v>
      </c>
      <c r="C62" s="25" t="s">
        <v>8</v>
      </c>
      <c r="D62" s="25" t="s">
        <v>10</v>
      </c>
      <c r="E62" s="24" t="s">
        <v>147</v>
      </c>
      <c r="F62" s="24" t="s">
        <v>97</v>
      </c>
      <c r="G62" s="30">
        <v>9.6</v>
      </c>
      <c r="H62" s="30">
        <v>0</v>
      </c>
      <c r="I62" s="30">
        <f>G62+H62</f>
        <v>9.6</v>
      </c>
      <c r="J62" s="26">
        <v>6.2</v>
      </c>
      <c r="K62" s="26">
        <v>6.2</v>
      </c>
    </row>
    <row r="63" spans="1:11" ht="28" x14ac:dyDescent="0.3">
      <c r="A63" s="50" t="s">
        <v>101</v>
      </c>
      <c r="B63" s="18" t="s">
        <v>66</v>
      </c>
      <c r="C63" s="22" t="s">
        <v>8</v>
      </c>
      <c r="D63" s="22" t="s">
        <v>10</v>
      </c>
      <c r="E63" s="20" t="s">
        <v>147</v>
      </c>
      <c r="F63" s="20" t="s">
        <v>30</v>
      </c>
      <c r="G63" s="28">
        <f t="shared" ref="G63:K64" si="26">G64</f>
        <v>8.9</v>
      </c>
      <c r="H63" s="28">
        <f t="shared" si="26"/>
        <v>0</v>
      </c>
      <c r="I63" s="28">
        <f t="shared" si="26"/>
        <v>8.9</v>
      </c>
      <c r="J63" s="28">
        <f t="shared" si="26"/>
        <v>5.3</v>
      </c>
      <c r="K63" s="28">
        <f t="shared" si="26"/>
        <v>5.3</v>
      </c>
    </row>
    <row r="64" spans="1:11" ht="28" x14ac:dyDescent="0.3">
      <c r="A64" s="48" t="s">
        <v>54</v>
      </c>
      <c r="B64" s="18" t="s">
        <v>66</v>
      </c>
      <c r="C64" s="22" t="s">
        <v>8</v>
      </c>
      <c r="D64" s="22" t="s">
        <v>10</v>
      </c>
      <c r="E64" s="20" t="s">
        <v>147</v>
      </c>
      <c r="F64" s="20" t="s">
        <v>31</v>
      </c>
      <c r="G64" s="28">
        <f t="shared" si="26"/>
        <v>8.9</v>
      </c>
      <c r="H64" s="28">
        <f t="shared" si="26"/>
        <v>0</v>
      </c>
      <c r="I64" s="28">
        <f t="shared" si="26"/>
        <v>8.9</v>
      </c>
      <c r="J64" s="28">
        <f t="shared" si="26"/>
        <v>5.3</v>
      </c>
      <c r="K64" s="28">
        <f t="shared" si="26"/>
        <v>5.3</v>
      </c>
    </row>
    <row r="65" spans="1:11" ht="14" x14ac:dyDescent="0.3">
      <c r="A65" s="51" t="s">
        <v>105</v>
      </c>
      <c r="B65" s="24" t="s">
        <v>66</v>
      </c>
      <c r="C65" s="25" t="s">
        <v>8</v>
      </c>
      <c r="D65" s="25" t="s">
        <v>10</v>
      </c>
      <c r="E65" s="24" t="s">
        <v>147</v>
      </c>
      <c r="F65" s="24" t="s">
        <v>26</v>
      </c>
      <c r="G65" s="30">
        <v>8.9</v>
      </c>
      <c r="H65" s="30">
        <v>0</v>
      </c>
      <c r="I65" s="30">
        <f>G65+H65</f>
        <v>8.9</v>
      </c>
      <c r="J65" s="26">
        <v>5.3</v>
      </c>
      <c r="K65" s="26">
        <v>5.3</v>
      </c>
    </row>
    <row r="66" spans="1:11" ht="84" x14ac:dyDescent="0.3">
      <c r="A66" s="57" t="s">
        <v>119</v>
      </c>
      <c r="B66" s="34" t="s">
        <v>66</v>
      </c>
      <c r="C66" s="34" t="s">
        <v>8</v>
      </c>
      <c r="D66" s="34" t="s">
        <v>10</v>
      </c>
      <c r="E66" s="31" t="s">
        <v>80</v>
      </c>
      <c r="F66" s="31"/>
      <c r="G66" s="23">
        <f>G67+G71</f>
        <v>26</v>
      </c>
      <c r="H66" s="23">
        <f>H67+H71</f>
        <v>0</v>
      </c>
      <c r="I66" s="23">
        <f>I67+I71</f>
        <v>26</v>
      </c>
      <c r="J66" s="23">
        <f>J67+J71</f>
        <v>26.6</v>
      </c>
      <c r="K66" s="23">
        <f>K67+K71</f>
        <v>26.6</v>
      </c>
    </row>
    <row r="67" spans="1:11" ht="70" x14ac:dyDescent="0.3">
      <c r="A67" s="56" t="s">
        <v>45</v>
      </c>
      <c r="B67" s="34" t="s">
        <v>66</v>
      </c>
      <c r="C67" s="34" t="s">
        <v>8</v>
      </c>
      <c r="D67" s="34" t="s">
        <v>10</v>
      </c>
      <c r="E67" s="31" t="s">
        <v>80</v>
      </c>
      <c r="F67" s="20" t="s">
        <v>46</v>
      </c>
      <c r="G67" s="23">
        <f>G68</f>
        <v>20</v>
      </c>
      <c r="H67" s="23">
        <f>H68</f>
        <v>0</v>
      </c>
      <c r="I67" s="23">
        <f>I68</f>
        <v>20</v>
      </c>
      <c r="J67" s="23">
        <f>J68</f>
        <v>20.6</v>
      </c>
      <c r="K67" s="23">
        <f>K68</f>
        <v>20.6</v>
      </c>
    </row>
    <row r="68" spans="1:11" ht="28" x14ac:dyDescent="0.3">
      <c r="A68" s="56" t="s">
        <v>47</v>
      </c>
      <c r="B68" s="34" t="s">
        <v>66</v>
      </c>
      <c r="C68" s="34" t="s">
        <v>8</v>
      </c>
      <c r="D68" s="34" t="s">
        <v>10</v>
      </c>
      <c r="E68" s="31" t="s">
        <v>80</v>
      </c>
      <c r="F68" s="20" t="s">
        <v>48</v>
      </c>
      <c r="G68" s="23">
        <f>G69+G70</f>
        <v>20</v>
      </c>
      <c r="H68" s="23">
        <f>H69+H70</f>
        <v>0</v>
      </c>
      <c r="I68" s="23">
        <f>I69+I70</f>
        <v>20</v>
      </c>
      <c r="J68" s="23">
        <f>J69+J70</f>
        <v>20.6</v>
      </c>
      <c r="K68" s="23">
        <f>K69+K70</f>
        <v>20.6</v>
      </c>
    </row>
    <row r="69" spans="1:11" ht="28" x14ac:dyDescent="0.3">
      <c r="A69" s="51" t="s">
        <v>100</v>
      </c>
      <c r="B69" s="35" t="s">
        <v>66</v>
      </c>
      <c r="C69" s="35" t="s">
        <v>8</v>
      </c>
      <c r="D69" s="35" t="s">
        <v>10</v>
      </c>
      <c r="E69" s="24" t="s">
        <v>80</v>
      </c>
      <c r="F69" s="24" t="s">
        <v>49</v>
      </c>
      <c r="G69" s="30">
        <v>15.3</v>
      </c>
      <c r="H69" s="30">
        <v>0</v>
      </c>
      <c r="I69" s="30">
        <f>G69+H69</f>
        <v>15.3</v>
      </c>
      <c r="J69" s="26">
        <v>15.8</v>
      </c>
      <c r="K69" s="26">
        <v>15.8</v>
      </c>
    </row>
    <row r="70" spans="1:11" ht="56" x14ac:dyDescent="0.3">
      <c r="A70" s="51" t="s">
        <v>96</v>
      </c>
      <c r="B70" s="24" t="s">
        <v>66</v>
      </c>
      <c r="C70" s="25" t="s">
        <v>8</v>
      </c>
      <c r="D70" s="25" t="s">
        <v>10</v>
      </c>
      <c r="E70" s="24" t="s">
        <v>80</v>
      </c>
      <c r="F70" s="24" t="s">
        <v>97</v>
      </c>
      <c r="G70" s="30">
        <v>4.7</v>
      </c>
      <c r="H70" s="30">
        <v>0</v>
      </c>
      <c r="I70" s="30">
        <f>G70+H70</f>
        <v>4.7</v>
      </c>
      <c r="J70" s="26">
        <v>4.8</v>
      </c>
      <c r="K70" s="26">
        <v>4.8</v>
      </c>
    </row>
    <row r="71" spans="1:11" ht="28" x14ac:dyDescent="0.3">
      <c r="A71" s="50" t="s">
        <v>101</v>
      </c>
      <c r="B71" s="34" t="s">
        <v>66</v>
      </c>
      <c r="C71" s="34" t="s">
        <v>8</v>
      </c>
      <c r="D71" s="34" t="s">
        <v>10</v>
      </c>
      <c r="E71" s="31" t="s">
        <v>80</v>
      </c>
      <c r="F71" s="20" t="s">
        <v>30</v>
      </c>
      <c r="G71" s="23">
        <f t="shared" ref="G71:K72" si="27">G72</f>
        <v>6</v>
      </c>
      <c r="H71" s="23">
        <f t="shared" si="27"/>
        <v>0</v>
      </c>
      <c r="I71" s="23">
        <f t="shared" si="27"/>
        <v>6</v>
      </c>
      <c r="J71" s="23">
        <f t="shared" si="27"/>
        <v>6</v>
      </c>
      <c r="K71" s="23">
        <f t="shared" si="27"/>
        <v>6</v>
      </c>
    </row>
    <row r="72" spans="1:11" ht="28" x14ac:dyDescent="0.3">
      <c r="A72" s="56" t="s">
        <v>54</v>
      </c>
      <c r="B72" s="34" t="s">
        <v>66</v>
      </c>
      <c r="C72" s="34" t="s">
        <v>8</v>
      </c>
      <c r="D72" s="34" t="s">
        <v>10</v>
      </c>
      <c r="E72" s="31" t="s">
        <v>80</v>
      </c>
      <c r="F72" s="20" t="s">
        <v>31</v>
      </c>
      <c r="G72" s="23">
        <f t="shared" si="27"/>
        <v>6</v>
      </c>
      <c r="H72" s="23">
        <f t="shared" si="27"/>
        <v>0</v>
      </c>
      <c r="I72" s="23">
        <f t="shared" si="27"/>
        <v>6</v>
      </c>
      <c r="J72" s="23">
        <f t="shared" si="27"/>
        <v>6</v>
      </c>
      <c r="K72" s="23">
        <f t="shared" si="27"/>
        <v>6</v>
      </c>
    </row>
    <row r="73" spans="1:11" ht="14" x14ac:dyDescent="0.3">
      <c r="A73" s="51" t="s">
        <v>105</v>
      </c>
      <c r="B73" s="35" t="s">
        <v>66</v>
      </c>
      <c r="C73" s="35" t="s">
        <v>8</v>
      </c>
      <c r="D73" s="35" t="s">
        <v>10</v>
      </c>
      <c r="E73" s="24" t="s">
        <v>80</v>
      </c>
      <c r="F73" s="24" t="s">
        <v>26</v>
      </c>
      <c r="G73" s="30">
        <f>5+1</f>
        <v>6</v>
      </c>
      <c r="H73" s="30">
        <v>0</v>
      </c>
      <c r="I73" s="30">
        <f>G73+H73</f>
        <v>6</v>
      </c>
      <c r="J73" s="26">
        <v>6</v>
      </c>
      <c r="K73" s="26">
        <v>6</v>
      </c>
    </row>
    <row r="74" spans="1:11" ht="42" x14ac:dyDescent="0.3">
      <c r="A74" s="54" t="s">
        <v>63</v>
      </c>
      <c r="B74" s="20" t="s">
        <v>66</v>
      </c>
      <c r="C74" s="27" t="s">
        <v>8</v>
      </c>
      <c r="D74" s="27" t="s">
        <v>62</v>
      </c>
      <c r="E74" s="20"/>
      <c r="F74" s="20"/>
      <c r="G74" s="28">
        <f>G75</f>
        <v>11.9</v>
      </c>
      <c r="H74" s="28">
        <f>H75</f>
        <v>0</v>
      </c>
      <c r="I74" s="28">
        <f>I75</f>
        <v>11.9</v>
      </c>
      <c r="J74" s="28">
        <f>J75</f>
        <v>0</v>
      </c>
      <c r="K74" s="28">
        <f>K75</f>
        <v>0</v>
      </c>
    </row>
    <row r="75" spans="1:11" ht="14" x14ac:dyDescent="0.3">
      <c r="A75" s="54" t="s">
        <v>28</v>
      </c>
      <c r="B75" s="20" t="s">
        <v>66</v>
      </c>
      <c r="C75" s="27" t="s">
        <v>8</v>
      </c>
      <c r="D75" s="27" t="s">
        <v>62</v>
      </c>
      <c r="E75" s="20" t="s">
        <v>76</v>
      </c>
      <c r="F75" s="20"/>
      <c r="G75" s="28">
        <f t="shared" ref="G75:K77" si="28">G76</f>
        <v>11.9</v>
      </c>
      <c r="H75" s="28">
        <f t="shared" si="28"/>
        <v>0</v>
      </c>
      <c r="I75" s="28">
        <f t="shared" si="28"/>
        <v>11.9</v>
      </c>
      <c r="J75" s="28">
        <f t="shared" si="28"/>
        <v>0</v>
      </c>
      <c r="K75" s="28">
        <f t="shared" si="28"/>
        <v>0</v>
      </c>
    </row>
    <row r="76" spans="1:11" ht="70" x14ac:dyDescent="0.3">
      <c r="A76" s="54" t="s">
        <v>120</v>
      </c>
      <c r="B76" s="31" t="s">
        <v>66</v>
      </c>
      <c r="C76" s="22" t="s">
        <v>8</v>
      </c>
      <c r="D76" s="22" t="s">
        <v>62</v>
      </c>
      <c r="E76" s="31" t="s">
        <v>81</v>
      </c>
      <c r="F76" s="31"/>
      <c r="G76" s="23">
        <f t="shared" si="28"/>
        <v>11.9</v>
      </c>
      <c r="H76" s="23">
        <f t="shared" si="28"/>
        <v>0</v>
      </c>
      <c r="I76" s="23">
        <f t="shared" si="28"/>
        <v>11.9</v>
      </c>
      <c r="J76" s="23">
        <f t="shared" si="28"/>
        <v>0</v>
      </c>
      <c r="K76" s="23">
        <f t="shared" si="28"/>
        <v>0</v>
      </c>
    </row>
    <row r="77" spans="1:11" ht="14" x14ac:dyDescent="0.3">
      <c r="A77" s="54" t="s">
        <v>110</v>
      </c>
      <c r="B77" s="31" t="s">
        <v>66</v>
      </c>
      <c r="C77" s="22" t="s">
        <v>8</v>
      </c>
      <c r="D77" s="22" t="s">
        <v>62</v>
      </c>
      <c r="E77" s="31" t="s">
        <v>81</v>
      </c>
      <c r="F77" s="31" t="s">
        <v>59</v>
      </c>
      <c r="G77" s="23">
        <f t="shared" si="28"/>
        <v>11.9</v>
      </c>
      <c r="H77" s="23">
        <f t="shared" si="28"/>
        <v>0</v>
      </c>
      <c r="I77" s="23">
        <f t="shared" si="28"/>
        <v>11.9</v>
      </c>
      <c r="J77" s="23">
        <f t="shared" si="28"/>
        <v>0</v>
      </c>
      <c r="K77" s="23">
        <f t="shared" si="28"/>
        <v>0</v>
      </c>
    </row>
    <row r="78" spans="1:11" ht="14" x14ac:dyDescent="0.3">
      <c r="A78" s="55" t="s">
        <v>111</v>
      </c>
      <c r="B78" s="24" t="s">
        <v>66</v>
      </c>
      <c r="C78" s="25" t="s">
        <v>8</v>
      </c>
      <c r="D78" s="25" t="s">
        <v>62</v>
      </c>
      <c r="E78" s="24" t="s">
        <v>81</v>
      </c>
      <c r="F78" s="24" t="s">
        <v>60</v>
      </c>
      <c r="G78" s="30">
        <v>11.9</v>
      </c>
      <c r="H78" s="30">
        <v>0</v>
      </c>
      <c r="I78" s="30">
        <f>G78+H78</f>
        <v>11.9</v>
      </c>
      <c r="J78" s="26">
        <v>0</v>
      </c>
      <c r="K78" s="26">
        <v>0</v>
      </c>
    </row>
    <row r="79" spans="1:11" ht="14" x14ac:dyDescent="0.3">
      <c r="A79" s="85" t="s">
        <v>22</v>
      </c>
      <c r="B79" s="86" t="s">
        <v>66</v>
      </c>
      <c r="C79" s="86" t="s">
        <v>8</v>
      </c>
      <c r="D79" s="86" t="s">
        <v>24</v>
      </c>
      <c r="E79" s="27"/>
      <c r="F79" s="27"/>
      <c r="G79" s="37">
        <f t="shared" ref="G79:K80" si="29">G80</f>
        <v>1084.9000000000001</v>
      </c>
      <c r="H79" s="37">
        <f t="shared" si="29"/>
        <v>-50</v>
      </c>
      <c r="I79" s="37">
        <f t="shared" si="29"/>
        <v>1034.9000000000001</v>
      </c>
      <c r="J79" s="37">
        <f t="shared" si="29"/>
        <v>269</v>
      </c>
      <c r="K79" s="37">
        <f t="shared" si="29"/>
        <v>269</v>
      </c>
    </row>
    <row r="80" spans="1:11" ht="14" x14ac:dyDescent="0.3">
      <c r="A80" s="48" t="s">
        <v>28</v>
      </c>
      <c r="B80" s="27" t="s">
        <v>66</v>
      </c>
      <c r="C80" s="36" t="s">
        <v>8</v>
      </c>
      <c r="D80" s="36" t="s">
        <v>24</v>
      </c>
      <c r="E80" s="20" t="s">
        <v>76</v>
      </c>
      <c r="F80" s="20"/>
      <c r="G80" s="23">
        <f>G81</f>
        <v>1084.9000000000001</v>
      </c>
      <c r="H80" s="23">
        <f>H81</f>
        <v>-50</v>
      </c>
      <c r="I80" s="23">
        <f>I81</f>
        <v>1034.9000000000001</v>
      </c>
      <c r="J80" s="23">
        <f t="shared" si="29"/>
        <v>269</v>
      </c>
      <c r="K80" s="23">
        <f t="shared" si="29"/>
        <v>269</v>
      </c>
    </row>
    <row r="81" spans="1:12" ht="28" x14ac:dyDescent="0.3">
      <c r="A81" s="58" t="s">
        <v>23</v>
      </c>
      <c r="B81" s="27" t="s">
        <v>66</v>
      </c>
      <c r="C81" s="22" t="s">
        <v>8</v>
      </c>
      <c r="D81" s="22" t="s">
        <v>24</v>
      </c>
      <c r="E81" s="20" t="s">
        <v>82</v>
      </c>
      <c r="F81" s="20" t="s">
        <v>7</v>
      </c>
      <c r="G81" s="23">
        <f>G82+G86</f>
        <v>1084.9000000000001</v>
      </c>
      <c r="H81" s="23">
        <f>H82+H86</f>
        <v>-50</v>
      </c>
      <c r="I81" s="23">
        <f>I82+I86</f>
        <v>1034.9000000000001</v>
      </c>
      <c r="J81" s="23">
        <f>J82+J86</f>
        <v>269</v>
      </c>
      <c r="K81" s="23">
        <f>K82+K86</f>
        <v>269</v>
      </c>
    </row>
    <row r="82" spans="1:12" ht="28" x14ac:dyDescent="0.3">
      <c r="A82" s="50" t="s">
        <v>101</v>
      </c>
      <c r="B82" s="18" t="s">
        <v>66</v>
      </c>
      <c r="C82" s="22" t="s">
        <v>8</v>
      </c>
      <c r="D82" s="22" t="s">
        <v>24</v>
      </c>
      <c r="E82" s="20" t="s">
        <v>82</v>
      </c>
      <c r="F82" s="20" t="s">
        <v>30</v>
      </c>
      <c r="G82" s="23">
        <f t="shared" ref="G82:K82" si="30">G83</f>
        <v>1063.9000000000001</v>
      </c>
      <c r="H82" s="23">
        <f t="shared" si="30"/>
        <v>-50</v>
      </c>
      <c r="I82" s="23">
        <f t="shared" si="30"/>
        <v>1013.9000000000001</v>
      </c>
      <c r="J82" s="23">
        <f t="shared" si="30"/>
        <v>269</v>
      </c>
      <c r="K82" s="23">
        <f t="shared" si="30"/>
        <v>269</v>
      </c>
    </row>
    <row r="83" spans="1:12" ht="28" x14ac:dyDescent="0.3">
      <c r="A83" s="48" t="s">
        <v>54</v>
      </c>
      <c r="B83" s="18" t="s">
        <v>66</v>
      </c>
      <c r="C83" s="22" t="s">
        <v>8</v>
      </c>
      <c r="D83" s="22" t="s">
        <v>24</v>
      </c>
      <c r="E83" s="20" t="s">
        <v>82</v>
      </c>
      <c r="F83" s="20" t="s">
        <v>31</v>
      </c>
      <c r="G83" s="23">
        <f>G84+G85</f>
        <v>1063.9000000000001</v>
      </c>
      <c r="H83" s="23">
        <f>H84+H85</f>
        <v>-50</v>
      </c>
      <c r="I83" s="23">
        <f>I84+I85</f>
        <v>1013.9000000000001</v>
      </c>
      <c r="J83" s="23">
        <f t="shared" ref="J83:K83" si="31">J84+J85</f>
        <v>269</v>
      </c>
      <c r="K83" s="23">
        <f t="shared" si="31"/>
        <v>269</v>
      </c>
    </row>
    <row r="84" spans="1:12" ht="14" x14ac:dyDescent="0.3">
      <c r="A84" s="51" t="s">
        <v>105</v>
      </c>
      <c r="B84" s="24" t="s">
        <v>66</v>
      </c>
      <c r="C84" s="25" t="s">
        <v>8</v>
      </c>
      <c r="D84" s="25" t="s">
        <v>24</v>
      </c>
      <c r="E84" s="24" t="s">
        <v>82</v>
      </c>
      <c r="F84" s="24" t="s">
        <v>26</v>
      </c>
      <c r="G84" s="30">
        <v>807</v>
      </c>
      <c r="H84" s="30">
        <v>-50</v>
      </c>
      <c r="I84" s="30">
        <f>G84+H84</f>
        <v>757</v>
      </c>
      <c r="J84" s="26">
        <v>0</v>
      </c>
      <c r="K84" s="26">
        <v>0</v>
      </c>
      <c r="L84" s="1" t="s">
        <v>142</v>
      </c>
    </row>
    <row r="85" spans="1:12" s="9" customFormat="1" ht="14" x14ac:dyDescent="0.3">
      <c r="A85" s="55" t="s">
        <v>145</v>
      </c>
      <c r="B85" s="24" t="s">
        <v>66</v>
      </c>
      <c r="C85" s="25" t="s">
        <v>8</v>
      </c>
      <c r="D85" s="25" t="s">
        <v>24</v>
      </c>
      <c r="E85" s="24" t="s">
        <v>82</v>
      </c>
      <c r="F85" s="24" t="s">
        <v>144</v>
      </c>
      <c r="G85" s="30">
        <f>273.8-16.9</f>
        <v>256.90000000000003</v>
      </c>
      <c r="H85" s="30">
        <v>0</v>
      </c>
      <c r="I85" s="30">
        <f>G85+H85</f>
        <v>256.90000000000003</v>
      </c>
      <c r="J85" s="26">
        <v>269</v>
      </c>
      <c r="K85" s="26">
        <v>269</v>
      </c>
    </row>
    <row r="86" spans="1:12" ht="14" x14ac:dyDescent="0.3">
      <c r="A86" s="59" t="s">
        <v>32</v>
      </c>
      <c r="B86" s="18" t="s">
        <v>66</v>
      </c>
      <c r="C86" s="22" t="s">
        <v>8</v>
      </c>
      <c r="D86" s="22" t="s">
        <v>24</v>
      </c>
      <c r="E86" s="20" t="s">
        <v>82</v>
      </c>
      <c r="F86" s="20" t="s">
        <v>33</v>
      </c>
      <c r="G86" s="28">
        <f t="shared" ref="G86:K87" si="32">G87</f>
        <v>21</v>
      </c>
      <c r="H86" s="28">
        <f t="shared" si="32"/>
        <v>0</v>
      </c>
      <c r="I86" s="28">
        <f t="shared" si="32"/>
        <v>21</v>
      </c>
      <c r="J86" s="28">
        <f t="shared" si="32"/>
        <v>0</v>
      </c>
      <c r="K86" s="28">
        <f t="shared" si="32"/>
        <v>0</v>
      </c>
    </row>
    <row r="87" spans="1:12" ht="14" x14ac:dyDescent="0.3">
      <c r="A87" s="59" t="s">
        <v>34</v>
      </c>
      <c r="B87" s="18" t="s">
        <v>66</v>
      </c>
      <c r="C87" s="22" t="s">
        <v>8</v>
      </c>
      <c r="D87" s="22" t="s">
        <v>24</v>
      </c>
      <c r="E87" s="20" t="s">
        <v>82</v>
      </c>
      <c r="F87" s="20" t="s">
        <v>35</v>
      </c>
      <c r="G87" s="28">
        <f t="shared" si="32"/>
        <v>21</v>
      </c>
      <c r="H87" s="28">
        <f t="shared" si="32"/>
        <v>0</v>
      </c>
      <c r="I87" s="28">
        <f t="shared" si="32"/>
        <v>21</v>
      </c>
      <c r="J87" s="28">
        <f t="shared" si="32"/>
        <v>0</v>
      </c>
      <c r="K87" s="28">
        <f t="shared" si="32"/>
        <v>0</v>
      </c>
    </row>
    <row r="88" spans="1:12" ht="14" x14ac:dyDescent="0.3">
      <c r="A88" s="51" t="s">
        <v>107</v>
      </c>
      <c r="B88" s="24" t="s">
        <v>66</v>
      </c>
      <c r="C88" s="25" t="s">
        <v>8</v>
      </c>
      <c r="D88" s="25" t="s">
        <v>24</v>
      </c>
      <c r="E88" s="24" t="s">
        <v>82</v>
      </c>
      <c r="F88" s="24" t="s">
        <v>71</v>
      </c>
      <c r="G88" s="30">
        <v>21</v>
      </c>
      <c r="H88" s="30">
        <v>0</v>
      </c>
      <c r="I88" s="30">
        <f>G88+H88</f>
        <v>21</v>
      </c>
      <c r="J88" s="26">
        <v>0</v>
      </c>
      <c r="K88" s="26">
        <v>0</v>
      </c>
    </row>
    <row r="89" spans="1:12" ht="28" x14ac:dyDescent="0.3">
      <c r="A89" s="60" t="s">
        <v>36</v>
      </c>
      <c r="B89" s="16" t="s">
        <v>66</v>
      </c>
      <c r="C89" s="16" t="s">
        <v>9</v>
      </c>
      <c r="D89" s="16" t="s">
        <v>20</v>
      </c>
      <c r="E89" s="16"/>
      <c r="F89" s="16"/>
      <c r="G89" s="37">
        <f>G90+G110</f>
        <v>2282.8999999999996</v>
      </c>
      <c r="H89" s="37">
        <f>H90+H110</f>
        <v>-50</v>
      </c>
      <c r="I89" s="37">
        <f>I90+I110</f>
        <v>2232.8999999999996</v>
      </c>
      <c r="J89" s="37">
        <f t="shared" ref="J89:K89" si="33">J90+J110</f>
        <v>1890.4</v>
      </c>
      <c r="K89" s="37">
        <f t="shared" si="33"/>
        <v>1890.4</v>
      </c>
    </row>
    <row r="90" spans="1:12" s="8" customFormat="1" ht="42" x14ac:dyDescent="0.3">
      <c r="A90" s="61" t="s">
        <v>143</v>
      </c>
      <c r="B90" s="22" t="s">
        <v>66</v>
      </c>
      <c r="C90" s="22" t="s">
        <v>9</v>
      </c>
      <c r="D90" s="22" t="s">
        <v>19</v>
      </c>
      <c r="E90" s="22"/>
      <c r="F90" s="22"/>
      <c r="G90" s="28">
        <f>G91</f>
        <v>2244.1999999999998</v>
      </c>
      <c r="H90" s="28">
        <f>H91</f>
        <v>-50</v>
      </c>
      <c r="I90" s="28">
        <f>I91</f>
        <v>2194.1999999999998</v>
      </c>
      <c r="J90" s="28">
        <f t="shared" ref="J90:K90" si="34">J91</f>
        <v>1890.4</v>
      </c>
      <c r="K90" s="28">
        <f t="shared" si="34"/>
        <v>1890.4</v>
      </c>
    </row>
    <row r="91" spans="1:12" s="8" customFormat="1" ht="14" x14ac:dyDescent="0.3">
      <c r="A91" s="61" t="s">
        <v>28</v>
      </c>
      <c r="B91" s="22" t="s">
        <v>66</v>
      </c>
      <c r="C91" s="22" t="s">
        <v>9</v>
      </c>
      <c r="D91" s="22" t="s">
        <v>19</v>
      </c>
      <c r="E91" s="22" t="s">
        <v>76</v>
      </c>
      <c r="F91" s="22"/>
      <c r="G91" s="28">
        <f>G92+G95+G98+G103+G107</f>
        <v>2244.1999999999998</v>
      </c>
      <c r="H91" s="28">
        <f>H92+H95+H98+H103+H107</f>
        <v>-50</v>
      </c>
      <c r="I91" s="28">
        <f>I92+I95+I98+I103+I107</f>
        <v>2194.1999999999998</v>
      </c>
      <c r="J91" s="28">
        <f t="shared" ref="J91:K91" si="35">J92+J95+J98+J103+J107</f>
        <v>1890.4</v>
      </c>
      <c r="K91" s="28">
        <f t="shared" si="35"/>
        <v>1890.4</v>
      </c>
    </row>
    <row r="92" spans="1:12" s="9" customFormat="1" ht="70" x14ac:dyDescent="0.3">
      <c r="A92" s="61" t="s">
        <v>152</v>
      </c>
      <c r="B92" s="22" t="s">
        <v>66</v>
      </c>
      <c r="C92" s="22" t="s">
        <v>9</v>
      </c>
      <c r="D92" s="22" t="s">
        <v>19</v>
      </c>
      <c r="E92" s="31" t="s">
        <v>139</v>
      </c>
      <c r="F92" s="22"/>
      <c r="G92" s="28">
        <f t="shared" ref="G92:I93" si="36">G93</f>
        <v>20</v>
      </c>
      <c r="H92" s="28">
        <f t="shared" si="36"/>
        <v>0</v>
      </c>
      <c r="I92" s="28">
        <f t="shared" si="36"/>
        <v>20</v>
      </c>
      <c r="J92" s="28">
        <f t="shared" ref="J92:K93" si="37">J93</f>
        <v>0</v>
      </c>
      <c r="K92" s="28">
        <f t="shared" si="37"/>
        <v>0</v>
      </c>
    </row>
    <row r="93" spans="1:12" s="9" customFormat="1" ht="14" x14ac:dyDescent="0.3">
      <c r="A93" s="54" t="s">
        <v>110</v>
      </c>
      <c r="B93" s="31" t="s">
        <v>66</v>
      </c>
      <c r="C93" s="22" t="s">
        <v>9</v>
      </c>
      <c r="D93" s="22" t="s">
        <v>19</v>
      </c>
      <c r="E93" s="31" t="s">
        <v>139</v>
      </c>
      <c r="F93" s="31" t="s">
        <v>59</v>
      </c>
      <c r="G93" s="28">
        <f t="shared" si="36"/>
        <v>20</v>
      </c>
      <c r="H93" s="28">
        <f t="shared" si="36"/>
        <v>0</v>
      </c>
      <c r="I93" s="28">
        <f t="shared" si="36"/>
        <v>20</v>
      </c>
      <c r="J93" s="28">
        <f t="shared" si="37"/>
        <v>0</v>
      </c>
      <c r="K93" s="28">
        <f t="shared" si="37"/>
        <v>0</v>
      </c>
    </row>
    <row r="94" spans="1:12" s="9" customFormat="1" ht="14" x14ac:dyDescent="0.3">
      <c r="A94" s="55" t="s">
        <v>111</v>
      </c>
      <c r="B94" s="24" t="s">
        <v>66</v>
      </c>
      <c r="C94" s="25" t="s">
        <v>9</v>
      </c>
      <c r="D94" s="25" t="s">
        <v>19</v>
      </c>
      <c r="E94" s="24" t="s">
        <v>139</v>
      </c>
      <c r="F94" s="24" t="s">
        <v>60</v>
      </c>
      <c r="G94" s="30">
        <v>20</v>
      </c>
      <c r="H94" s="30">
        <v>0</v>
      </c>
      <c r="I94" s="30">
        <f>G94+H94</f>
        <v>20</v>
      </c>
      <c r="J94" s="30">
        <v>0</v>
      </c>
      <c r="K94" s="30">
        <v>0</v>
      </c>
    </row>
    <row r="95" spans="1:12" ht="98" x14ac:dyDescent="0.3">
      <c r="A95" s="88" t="s">
        <v>153</v>
      </c>
      <c r="B95" s="74" t="s">
        <v>66</v>
      </c>
      <c r="C95" s="38" t="s">
        <v>9</v>
      </c>
      <c r="D95" s="38" t="s">
        <v>19</v>
      </c>
      <c r="E95" s="31" t="s">
        <v>140</v>
      </c>
      <c r="F95" s="74"/>
      <c r="G95" s="41">
        <f t="shared" ref="G95:I96" si="38">G96</f>
        <v>20</v>
      </c>
      <c r="H95" s="41">
        <f t="shared" si="38"/>
        <v>0</v>
      </c>
      <c r="I95" s="41">
        <f t="shared" si="38"/>
        <v>20</v>
      </c>
      <c r="J95" s="41">
        <f t="shared" ref="J95:K95" si="39">J96</f>
        <v>0</v>
      </c>
      <c r="K95" s="41">
        <f t="shared" si="39"/>
        <v>0</v>
      </c>
    </row>
    <row r="96" spans="1:12" ht="14" x14ac:dyDescent="0.3">
      <c r="A96" s="54" t="s">
        <v>110</v>
      </c>
      <c r="B96" s="31" t="s">
        <v>66</v>
      </c>
      <c r="C96" s="22" t="s">
        <v>9</v>
      </c>
      <c r="D96" s="22" t="s">
        <v>19</v>
      </c>
      <c r="E96" s="31" t="s">
        <v>140</v>
      </c>
      <c r="F96" s="31" t="s">
        <v>59</v>
      </c>
      <c r="G96" s="28">
        <f t="shared" si="38"/>
        <v>20</v>
      </c>
      <c r="H96" s="28">
        <f t="shared" si="38"/>
        <v>0</v>
      </c>
      <c r="I96" s="28">
        <f t="shared" si="38"/>
        <v>20</v>
      </c>
      <c r="J96" s="28">
        <f t="shared" ref="J96:K96" si="40">J97</f>
        <v>0</v>
      </c>
      <c r="K96" s="28">
        <f t="shared" si="40"/>
        <v>0</v>
      </c>
    </row>
    <row r="97" spans="1:12" s="9" customFormat="1" ht="14" x14ac:dyDescent="0.3">
      <c r="A97" s="55" t="s">
        <v>111</v>
      </c>
      <c r="B97" s="24" t="s">
        <v>66</v>
      </c>
      <c r="C97" s="25" t="s">
        <v>9</v>
      </c>
      <c r="D97" s="25" t="s">
        <v>19</v>
      </c>
      <c r="E97" s="24" t="s">
        <v>140</v>
      </c>
      <c r="F97" s="24" t="s">
        <v>60</v>
      </c>
      <c r="G97" s="30">
        <v>20</v>
      </c>
      <c r="H97" s="30">
        <v>0</v>
      </c>
      <c r="I97" s="30">
        <f>G97+H97</f>
        <v>20</v>
      </c>
      <c r="J97" s="30">
        <v>0</v>
      </c>
      <c r="K97" s="30">
        <v>0</v>
      </c>
    </row>
    <row r="98" spans="1:12" ht="28" x14ac:dyDescent="0.3">
      <c r="A98" s="63" t="s">
        <v>68</v>
      </c>
      <c r="B98" s="32" t="s">
        <v>66</v>
      </c>
      <c r="C98" s="32" t="s">
        <v>9</v>
      </c>
      <c r="D98" s="32" t="s">
        <v>19</v>
      </c>
      <c r="E98" s="20" t="s">
        <v>84</v>
      </c>
      <c r="F98" s="32"/>
      <c r="G98" s="41">
        <f>G99</f>
        <v>1609.2</v>
      </c>
      <c r="H98" s="41">
        <f>H99</f>
        <v>0</v>
      </c>
      <c r="I98" s="41">
        <f>I99</f>
        <v>1609.2</v>
      </c>
      <c r="J98" s="28">
        <f t="shared" ref="G98:J99" si="41">J99</f>
        <v>1140.4000000000001</v>
      </c>
      <c r="K98" s="28">
        <f>K99</f>
        <v>1140.4000000000001</v>
      </c>
    </row>
    <row r="99" spans="1:12" s="9" customFormat="1" ht="28" x14ac:dyDescent="0.3">
      <c r="A99" s="50" t="s">
        <v>101</v>
      </c>
      <c r="B99" s="20" t="s">
        <v>66</v>
      </c>
      <c r="C99" s="27" t="s">
        <v>9</v>
      </c>
      <c r="D99" s="27" t="s">
        <v>19</v>
      </c>
      <c r="E99" s="20" t="s">
        <v>84</v>
      </c>
      <c r="F99" s="20" t="s">
        <v>30</v>
      </c>
      <c r="G99" s="41">
        <f t="shared" si="41"/>
        <v>1609.2</v>
      </c>
      <c r="H99" s="41">
        <f t="shared" si="41"/>
        <v>0</v>
      </c>
      <c r="I99" s="41">
        <f t="shared" si="41"/>
        <v>1609.2</v>
      </c>
      <c r="J99" s="28">
        <f t="shared" si="41"/>
        <v>1140.4000000000001</v>
      </c>
      <c r="K99" s="28">
        <f>K100</f>
        <v>1140.4000000000001</v>
      </c>
    </row>
    <row r="100" spans="1:12" ht="28" x14ac:dyDescent="0.3">
      <c r="A100" s="48" t="s">
        <v>54</v>
      </c>
      <c r="B100" s="20" t="s">
        <v>66</v>
      </c>
      <c r="C100" s="27" t="s">
        <v>9</v>
      </c>
      <c r="D100" s="27" t="s">
        <v>19</v>
      </c>
      <c r="E100" s="20" t="s">
        <v>84</v>
      </c>
      <c r="F100" s="20" t="s">
        <v>31</v>
      </c>
      <c r="G100" s="41">
        <f>G101+G102</f>
        <v>1609.2</v>
      </c>
      <c r="H100" s="41">
        <f>H101+H102</f>
        <v>0</v>
      </c>
      <c r="I100" s="41">
        <f>I101+I102</f>
        <v>1609.2</v>
      </c>
      <c r="J100" s="41">
        <f t="shared" ref="J100:K100" si="42">J101+J102</f>
        <v>1140.4000000000001</v>
      </c>
      <c r="K100" s="41">
        <f t="shared" si="42"/>
        <v>1140.4000000000001</v>
      </c>
    </row>
    <row r="101" spans="1:12" ht="14" x14ac:dyDescent="0.3">
      <c r="A101" s="51" t="s">
        <v>105</v>
      </c>
      <c r="B101" s="24" t="s">
        <v>66</v>
      </c>
      <c r="C101" s="25" t="s">
        <v>9</v>
      </c>
      <c r="D101" s="25" t="s">
        <v>19</v>
      </c>
      <c r="E101" s="24" t="s">
        <v>84</v>
      </c>
      <c r="F101" s="24" t="s">
        <v>26</v>
      </c>
      <c r="G101" s="30">
        <v>252.2</v>
      </c>
      <c r="H101" s="30">
        <v>0</v>
      </c>
      <c r="I101" s="30">
        <f>G101+H101</f>
        <v>252.2</v>
      </c>
      <c r="J101" s="26">
        <v>179.4</v>
      </c>
      <c r="K101" s="26">
        <v>179.4</v>
      </c>
    </row>
    <row r="102" spans="1:12" ht="14" x14ac:dyDescent="0.3">
      <c r="A102" s="55" t="s">
        <v>145</v>
      </c>
      <c r="B102" s="24" t="s">
        <v>66</v>
      </c>
      <c r="C102" s="25" t="s">
        <v>9</v>
      </c>
      <c r="D102" s="25" t="s">
        <v>19</v>
      </c>
      <c r="E102" s="24" t="s">
        <v>84</v>
      </c>
      <c r="F102" s="24" t="s">
        <v>144</v>
      </c>
      <c r="G102" s="30">
        <v>1357</v>
      </c>
      <c r="H102" s="30">
        <v>0</v>
      </c>
      <c r="I102" s="30">
        <f>G102+H102</f>
        <v>1357</v>
      </c>
      <c r="J102" s="26">
        <v>961</v>
      </c>
      <c r="K102" s="26">
        <v>961</v>
      </c>
    </row>
    <row r="103" spans="1:12" ht="42" x14ac:dyDescent="0.3">
      <c r="A103" s="64" t="s">
        <v>61</v>
      </c>
      <c r="B103" s="20" t="s">
        <v>66</v>
      </c>
      <c r="C103" s="27" t="s">
        <v>9</v>
      </c>
      <c r="D103" s="27" t="s">
        <v>19</v>
      </c>
      <c r="E103" s="20" t="s">
        <v>85</v>
      </c>
      <c r="F103" s="20"/>
      <c r="G103" s="41">
        <f t="shared" ref="G103:K105" si="43">G104</f>
        <v>445</v>
      </c>
      <c r="H103" s="41">
        <f t="shared" si="43"/>
        <v>-50</v>
      </c>
      <c r="I103" s="41">
        <f t="shared" si="43"/>
        <v>395</v>
      </c>
      <c r="J103" s="28">
        <f t="shared" si="43"/>
        <v>750</v>
      </c>
      <c r="K103" s="28">
        <f t="shared" si="43"/>
        <v>750</v>
      </c>
      <c r="L103" s="1" t="s">
        <v>142</v>
      </c>
    </row>
    <row r="104" spans="1:12" s="9" customFormat="1" ht="28" x14ac:dyDescent="0.3">
      <c r="A104" s="50" t="s">
        <v>101</v>
      </c>
      <c r="B104" s="20" t="s">
        <v>66</v>
      </c>
      <c r="C104" s="27" t="s">
        <v>9</v>
      </c>
      <c r="D104" s="27" t="s">
        <v>19</v>
      </c>
      <c r="E104" s="20" t="s">
        <v>85</v>
      </c>
      <c r="F104" s="20" t="s">
        <v>30</v>
      </c>
      <c r="G104" s="41">
        <f t="shared" si="43"/>
        <v>445</v>
      </c>
      <c r="H104" s="41">
        <f t="shared" si="43"/>
        <v>-50</v>
      </c>
      <c r="I104" s="41">
        <f t="shared" si="43"/>
        <v>395</v>
      </c>
      <c r="J104" s="28">
        <f t="shared" si="43"/>
        <v>750</v>
      </c>
      <c r="K104" s="28">
        <f t="shared" si="43"/>
        <v>750</v>
      </c>
    </row>
    <row r="105" spans="1:12" s="9" customFormat="1" ht="28" x14ac:dyDescent="0.3">
      <c r="A105" s="56" t="s">
        <v>54</v>
      </c>
      <c r="B105" s="20" t="s">
        <v>66</v>
      </c>
      <c r="C105" s="27" t="s">
        <v>9</v>
      </c>
      <c r="D105" s="27" t="s">
        <v>19</v>
      </c>
      <c r="E105" s="20" t="s">
        <v>85</v>
      </c>
      <c r="F105" s="20" t="s">
        <v>31</v>
      </c>
      <c r="G105" s="41">
        <f t="shared" si="43"/>
        <v>445</v>
      </c>
      <c r="H105" s="41">
        <f t="shared" si="43"/>
        <v>-50</v>
      </c>
      <c r="I105" s="41">
        <f t="shared" si="43"/>
        <v>395</v>
      </c>
      <c r="J105" s="28">
        <f t="shared" si="43"/>
        <v>750</v>
      </c>
      <c r="K105" s="28">
        <f t="shared" si="43"/>
        <v>750</v>
      </c>
    </row>
    <row r="106" spans="1:12" s="9" customFormat="1" ht="14" x14ac:dyDescent="0.3">
      <c r="A106" s="51" t="s">
        <v>105</v>
      </c>
      <c r="B106" s="24" t="s">
        <v>66</v>
      </c>
      <c r="C106" s="25" t="s">
        <v>9</v>
      </c>
      <c r="D106" s="25" t="s">
        <v>19</v>
      </c>
      <c r="E106" s="24" t="s">
        <v>85</v>
      </c>
      <c r="F106" s="24" t="s">
        <v>26</v>
      </c>
      <c r="G106" s="30">
        <v>445</v>
      </c>
      <c r="H106" s="30">
        <v>-50</v>
      </c>
      <c r="I106" s="30">
        <f>G106+H106</f>
        <v>395</v>
      </c>
      <c r="J106" s="26">
        <v>750</v>
      </c>
      <c r="K106" s="26">
        <v>750</v>
      </c>
    </row>
    <row r="107" spans="1:12" ht="42" x14ac:dyDescent="0.3">
      <c r="A107" s="62" t="s">
        <v>112</v>
      </c>
      <c r="B107" s="27" t="s">
        <v>66</v>
      </c>
      <c r="C107" s="27" t="s">
        <v>9</v>
      </c>
      <c r="D107" s="27" t="s">
        <v>19</v>
      </c>
      <c r="E107" s="27" t="s">
        <v>113</v>
      </c>
      <c r="F107" s="27"/>
      <c r="G107" s="28">
        <f t="shared" ref="G107:K108" si="44">G108</f>
        <v>150</v>
      </c>
      <c r="H107" s="28">
        <f t="shared" si="44"/>
        <v>0</v>
      </c>
      <c r="I107" s="28">
        <f t="shared" si="44"/>
        <v>150</v>
      </c>
      <c r="J107" s="28">
        <f t="shared" si="44"/>
        <v>0</v>
      </c>
      <c r="K107" s="28">
        <f t="shared" si="44"/>
        <v>0</v>
      </c>
    </row>
    <row r="108" spans="1:12" ht="14" x14ac:dyDescent="0.3">
      <c r="A108" s="62" t="s">
        <v>32</v>
      </c>
      <c r="B108" s="27" t="s">
        <v>66</v>
      </c>
      <c r="C108" s="27" t="s">
        <v>9</v>
      </c>
      <c r="D108" s="27" t="s">
        <v>19</v>
      </c>
      <c r="E108" s="27" t="s">
        <v>113</v>
      </c>
      <c r="F108" s="27" t="s">
        <v>33</v>
      </c>
      <c r="G108" s="28">
        <f t="shared" si="44"/>
        <v>150</v>
      </c>
      <c r="H108" s="28">
        <f t="shared" si="44"/>
        <v>0</v>
      </c>
      <c r="I108" s="28">
        <f t="shared" si="44"/>
        <v>150</v>
      </c>
      <c r="J108" s="28">
        <f t="shared" si="44"/>
        <v>0</v>
      </c>
      <c r="K108" s="28">
        <f t="shared" si="44"/>
        <v>0</v>
      </c>
    </row>
    <row r="109" spans="1:12" ht="14" x14ac:dyDescent="0.3">
      <c r="A109" s="55" t="s">
        <v>114</v>
      </c>
      <c r="B109" s="29" t="s">
        <v>66</v>
      </c>
      <c r="C109" s="29" t="s">
        <v>9</v>
      </c>
      <c r="D109" s="29" t="s">
        <v>19</v>
      </c>
      <c r="E109" s="29" t="s">
        <v>113</v>
      </c>
      <c r="F109" s="29" t="s">
        <v>115</v>
      </c>
      <c r="G109" s="30">
        <v>150</v>
      </c>
      <c r="H109" s="30">
        <v>0</v>
      </c>
      <c r="I109" s="30">
        <f>G109+H109</f>
        <v>150</v>
      </c>
      <c r="J109" s="30">
        <v>0</v>
      </c>
      <c r="K109" s="30">
        <v>0</v>
      </c>
    </row>
    <row r="110" spans="1:12" s="9" customFormat="1" ht="35.25" customHeight="1" x14ac:dyDescent="0.3">
      <c r="A110" s="88" t="s">
        <v>158</v>
      </c>
      <c r="B110" s="38" t="s">
        <v>66</v>
      </c>
      <c r="C110" s="38" t="s">
        <v>9</v>
      </c>
      <c r="D110" s="38" t="s">
        <v>157</v>
      </c>
      <c r="E110" s="38"/>
      <c r="F110" s="38"/>
      <c r="G110" s="41">
        <f t="shared" ref="G110:I113" si="45">G111</f>
        <v>38.700000000000003</v>
      </c>
      <c r="H110" s="41">
        <f t="shared" si="45"/>
        <v>0</v>
      </c>
      <c r="I110" s="41">
        <f t="shared" si="45"/>
        <v>38.700000000000003</v>
      </c>
      <c r="J110" s="41">
        <f t="shared" ref="J110:K110" si="46">J111</f>
        <v>0</v>
      </c>
      <c r="K110" s="41">
        <f t="shared" si="46"/>
        <v>0</v>
      </c>
    </row>
    <row r="111" spans="1:12" s="9" customFormat="1" ht="14" x14ac:dyDescent="0.3">
      <c r="A111" s="61" t="s">
        <v>28</v>
      </c>
      <c r="B111" s="38" t="s">
        <v>66</v>
      </c>
      <c r="C111" s="38" t="s">
        <v>9</v>
      </c>
      <c r="D111" s="38" t="s">
        <v>157</v>
      </c>
      <c r="E111" s="38" t="s">
        <v>76</v>
      </c>
      <c r="F111" s="38"/>
      <c r="G111" s="41">
        <f t="shared" si="45"/>
        <v>38.700000000000003</v>
      </c>
      <c r="H111" s="41">
        <f t="shared" si="45"/>
        <v>0</v>
      </c>
      <c r="I111" s="41">
        <f t="shared" si="45"/>
        <v>38.700000000000003</v>
      </c>
      <c r="J111" s="41">
        <f t="shared" ref="J111:K111" si="47">J112</f>
        <v>0</v>
      </c>
      <c r="K111" s="41">
        <f t="shared" si="47"/>
        <v>0</v>
      </c>
    </row>
    <row r="112" spans="1:12" s="9" customFormat="1" ht="78" customHeight="1" x14ac:dyDescent="0.3">
      <c r="A112" s="88" t="s">
        <v>150</v>
      </c>
      <c r="B112" s="38" t="s">
        <v>66</v>
      </c>
      <c r="C112" s="38" t="s">
        <v>9</v>
      </c>
      <c r="D112" s="38" t="s">
        <v>157</v>
      </c>
      <c r="E112" s="38" t="s">
        <v>137</v>
      </c>
      <c r="F112" s="38"/>
      <c r="G112" s="41">
        <f t="shared" si="45"/>
        <v>38.700000000000003</v>
      </c>
      <c r="H112" s="41">
        <f t="shared" si="45"/>
        <v>0</v>
      </c>
      <c r="I112" s="41">
        <f t="shared" si="45"/>
        <v>38.700000000000003</v>
      </c>
      <c r="J112" s="41">
        <f t="shared" ref="J112:K112" si="48">J113</f>
        <v>0</v>
      </c>
      <c r="K112" s="41">
        <f t="shared" si="48"/>
        <v>0</v>
      </c>
    </row>
    <row r="113" spans="1:11" s="9" customFormat="1" ht="14" x14ac:dyDescent="0.3">
      <c r="A113" s="54" t="s">
        <v>110</v>
      </c>
      <c r="B113" s="38" t="s">
        <v>66</v>
      </c>
      <c r="C113" s="38" t="s">
        <v>9</v>
      </c>
      <c r="D113" s="38" t="s">
        <v>157</v>
      </c>
      <c r="E113" s="38" t="s">
        <v>137</v>
      </c>
      <c r="F113" s="38" t="s">
        <v>59</v>
      </c>
      <c r="G113" s="41">
        <f t="shared" si="45"/>
        <v>38.700000000000003</v>
      </c>
      <c r="H113" s="41">
        <f t="shared" si="45"/>
        <v>0</v>
      </c>
      <c r="I113" s="41">
        <f t="shared" si="45"/>
        <v>38.700000000000003</v>
      </c>
      <c r="J113" s="41">
        <f t="shared" ref="J113:K113" si="49">J114</f>
        <v>0</v>
      </c>
      <c r="K113" s="41">
        <f t="shared" si="49"/>
        <v>0</v>
      </c>
    </row>
    <row r="114" spans="1:11" s="9" customFormat="1" ht="14" x14ac:dyDescent="0.3">
      <c r="A114" s="55" t="s">
        <v>111</v>
      </c>
      <c r="B114" s="29" t="s">
        <v>66</v>
      </c>
      <c r="C114" s="29" t="s">
        <v>9</v>
      </c>
      <c r="D114" s="29" t="s">
        <v>157</v>
      </c>
      <c r="E114" s="29" t="s">
        <v>137</v>
      </c>
      <c r="F114" s="29" t="s">
        <v>60</v>
      </c>
      <c r="G114" s="30">
        <v>38.700000000000003</v>
      </c>
      <c r="H114" s="30">
        <v>0</v>
      </c>
      <c r="I114" s="30">
        <f>G114+H114</f>
        <v>38.700000000000003</v>
      </c>
      <c r="J114" s="30">
        <v>0</v>
      </c>
      <c r="K114" s="30">
        <v>0</v>
      </c>
    </row>
    <row r="115" spans="1:11" ht="14" x14ac:dyDescent="0.3">
      <c r="A115" s="60" t="s">
        <v>37</v>
      </c>
      <c r="B115" s="16" t="s">
        <v>66</v>
      </c>
      <c r="C115" s="16" t="s">
        <v>10</v>
      </c>
      <c r="D115" s="16" t="s">
        <v>20</v>
      </c>
      <c r="E115" s="16"/>
      <c r="F115" s="16"/>
      <c r="G115" s="37">
        <f>G116+G141</f>
        <v>5636.2</v>
      </c>
      <c r="H115" s="37">
        <f>H116+H141</f>
        <v>1632.9</v>
      </c>
      <c r="I115" s="37">
        <f>I116+I141</f>
        <v>7269.1</v>
      </c>
      <c r="J115" s="37">
        <f>J116+J141</f>
        <v>2161.5</v>
      </c>
      <c r="K115" s="37">
        <f>K116+K141</f>
        <v>2161.5</v>
      </c>
    </row>
    <row r="116" spans="1:11" ht="32.25" customHeight="1" x14ac:dyDescent="0.3">
      <c r="A116" s="61" t="s">
        <v>25</v>
      </c>
      <c r="B116" s="22" t="s">
        <v>66</v>
      </c>
      <c r="C116" s="22" t="s">
        <v>10</v>
      </c>
      <c r="D116" s="22" t="s">
        <v>18</v>
      </c>
      <c r="E116" s="22"/>
      <c r="F116" s="22"/>
      <c r="G116" s="28">
        <f>G117+G127+G136</f>
        <v>4722.5</v>
      </c>
      <c r="H116" s="28">
        <f t="shared" ref="H116:K116" si="50">H117+H127+H136</f>
        <v>2200</v>
      </c>
      <c r="I116" s="28">
        <f t="shared" si="50"/>
        <v>6922.5</v>
      </c>
      <c r="J116" s="28">
        <f t="shared" si="50"/>
        <v>2141.5</v>
      </c>
      <c r="K116" s="28">
        <f t="shared" si="50"/>
        <v>2141.5</v>
      </c>
    </row>
    <row r="117" spans="1:11" ht="28" x14ac:dyDescent="0.3">
      <c r="A117" s="61" t="s">
        <v>182</v>
      </c>
      <c r="B117" s="22" t="s">
        <v>66</v>
      </c>
      <c r="C117" s="22" t="s">
        <v>10</v>
      </c>
      <c r="D117" s="22" t="s">
        <v>18</v>
      </c>
      <c r="E117" s="22" t="s">
        <v>86</v>
      </c>
      <c r="F117" s="22"/>
      <c r="G117" s="28">
        <f>G118</f>
        <v>750.5</v>
      </c>
      <c r="H117" s="28">
        <f>H118</f>
        <v>0</v>
      </c>
      <c r="I117" s="28">
        <f>I118</f>
        <v>750.5</v>
      </c>
      <c r="J117" s="28">
        <f>J118</f>
        <v>690.5</v>
      </c>
      <c r="K117" s="28">
        <f>K118</f>
        <v>690.5</v>
      </c>
    </row>
    <row r="118" spans="1:11" ht="14" x14ac:dyDescent="0.3">
      <c r="A118" s="61" t="s">
        <v>75</v>
      </c>
      <c r="B118" s="22" t="s">
        <v>66</v>
      </c>
      <c r="C118" s="22" t="s">
        <v>10</v>
      </c>
      <c r="D118" s="22" t="s">
        <v>18</v>
      </c>
      <c r="E118" s="22" t="s">
        <v>87</v>
      </c>
      <c r="F118" s="22"/>
      <c r="G118" s="28">
        <f>G119+G123</f>
        <v>750.5</v>
      </c>
      <c r="H118" s="28">
        <f>H119+H123</f>
        <v>0</v>
      </c>
      <c r="I118" s="28">
        <f>I119+I123</f>
        <v>750.5</v>
      </c>
      <c r="J118" s="28">
        <f t="shared" ref="J118:K118" si="51">J119+J123</f>
        <v>690.5</v>
      </c>
      <c r="K118" s="28">
        <f t="shared" si="51"/>
        <v>690.5</v>
      </c>
    </row>
    <row r="119" spans="1:11" ht="37.5" customHeight="1" x14ac:dyDescent="0.3">
      <c r="A119" s="61" t="s">
        <v>154</v>
      </c>
      <c r="B119" s="22" t="s">
        <v>66</v>
      </c>
      <c r="C119" s="22" t="s">
        <v>10</v>
      </c>
      <c r="D119" s="22" t="s">
        <v>18</v>
      </c>
      <c r="E119" s="38" t="s">
        <v>155</v>
      </c>
      <c r="F119" s="22"/>
      <c r="G119" s="41">
        <f t="shared" ref="G119:K121" si="52">G120</f>
        <v>60</v>
      </c>
      <c r="H119" s="41">
        <f t="shared" si="52"/>
        <v>0</v>
      </c>
      <c r="I119" s="41">
        <f t="shared" si="52"/>
        <v>60</v>
      </c>
      <c r="J119" s="28">
        <f t="shared" si="52"/>
        <v>0</v>
      </c>
      <c r="K119" s="28">
        <f t="shared" si="52"/>
        <v>0</v>
      </c>
    </row>
    <row r="120" spans="1:11" ht="28" x14ac:dyDescent="0.3">
      <c r="A120" s="50" t="s">
        <v>101</v>
      </c>
      <c r="B120" s="22" t="s">
        <v>66</v>
      </c>
      <c r="C120" s="22" t="s">
        <v>10</v>
      </c>
      <c r="D120" s="22" t="s">
        <v>18</v>
      </c>
      <c r="E120" s="38" t="s">
        <v>155</v>
      </c>
      <c r="F120" s="22" t="s">
        <v>30</v>
      </c>
      <c r="G120" s="41">
        <f t="shared" si="52"/>
        <v>60</v>
      </c>
      <c r="H120" s="41">
        <f t="shared" si="52"/>
        <v>0</v>
      </c>
      <c r="I120" s="41">
        <f t="shared" si="52"/>
        <v>60</v>
      </c>
      <c r="J120" s="23">
        <f t="shared" si="52"/>
        <v>0</v>
      </c>
      <c r="K120" s="23">
        <f t="shared" si="52"/>
        <v>0</v>
      </c>
    </row>
    <row r="121" spans="1:11" ht="28" x14ac:dyDescent="0.3">
      <c r="A121" s="50" t="s">
        <v>54</v>
      </c>
      <c r="B121" s="22" t="s">
        <v>66</v>
      </c>
      <c r="C121" s="22" t="s">
        <v>10</v>
      </c>
      <c r="D121" s="22" t="s">
        <v>18</v>
      </c>
      <c r="E121" s="38" t="s">
        <v>155</v>
      </c>
      <c r="F121" s="22" t="s">
        <v>31</v>
      </c>
      <c r="G121" s="41">
        <f t="shared" si="52"/>
        <v>60</v>
      </c>
      <c r="H121" s="41">
        <f t="shared" si="52"/>
        <v>0</v>
      </c>
      <c r="I121" s="41">
        <f t="shared" si="52"/>
        <v>60</v>
      </c>
      <c r="J121" s="23">
        <f t="shared" si="52"/>
        <v>0</v>
      </c>
      <c r="K121" s="23">
        <f t="shared" si="52"/>
        <v>0</v>
      </c>
    </row>
    <row r="122" spans="1:11" ht="14" x14ac:dyDescent="0.3">
      <c r="A122" s="51" t="s">
        <v>105</v>
      </c>
      <c r="B122" s="24" t="s">
        <v>66</v>
      </c>
      <c r="C122" s="25" t="s">
        <v>10</v>
      </c>
      <c r="D122" s="25" t="s">
        <v>18</v>
      </c>
      <c r="E122" s="29" t="s">
        <v>155</v>
      </c>
      <c r="F122" s="24" t="s">
        <v>26</v>
      </c>
      <c r="G122" s="30">
        <v>60</v>
      </c>
      <c r="H122" s="30">
        <v>0</v>
      </c>
      <c r="I122" s="30">
        <f>G122+H122</f>
        <v>60</v>
      </c>
      <c r="J122" s="26">
        <v>0</v>
      </c>
      <c r="K122" s="26">
        <v>0</v>
      </c>
    </row>
    <row r="123" spans="1:11" ht="28" x14ac:dyDescent="0.3">
      <c r="A123" s="61" t="s">
        <v>74</v>
      </c>
      <c r="B123" s="22" t="s">
        <v>66</v>
      </c>
      <c r="C123" s="22" t="s">
        <v>10</v>
      </c>
      <c r="D123" s="22" t="s">
        <v>18</v>
      </c>
      <c r="E123" s="38" t="s">
        <v>141</v>
      </c>
      <c r="F123" s="22"/>
      <c r="G123" s="41">
        <f t="shared" ref="G123:K125" si="53">G124</f>
        <v>690.5</v>
      </c>
      <c r="H123" s="41">
        <f t="shared" si="53"/>
        <v>0</v>
      </c>
      <c r="I123" s="41">
        <f t="shared" si="53"/>
        <v>690.5</v>
      </c>
      <c r="J123" s="28">
        <f t="shared" si="53"/>
        <v>690.5</v>
      </c>
      <c r="K123" s="28">
        <f t="shared" si="53"/>
        <v>690.5</v>
      </c>
    </row>
    <row r="124" spans="1:11" ht="28" x14ac:dyDescent="0.3">
      <c r="A124" s="50" t="s">
        <v>101</v>
      </c>
      <c r="B124" s="22" t="s">
        <v>66</v>
      </c>
      <c r="C124" s="22" t="s">
        <v>10</v>
      </c>
      <c r="D124" s="22" t="s">
        <v>18</v>
      </c>
      <c r="E124" s="38" t="s">
        <v>141</v>
      </c>
      <c r="F124" s="22" t="s">
        <v>30</v>
      </c>
      <c r="G124" s="41">
        <f t="shared" si="53"/>
        <v>690.5</v>
      </c>
      <c r="H124" s="41">
        <f t="shared" si="53"/>
        <v>0</v>
      </c>
      <c r="I124" s="41">
        <f t="shared" si="53"/>
        <v>690.5</v>
      </c>
      <c r="J124" s="23">
        <f t="shared" si="53"/>
        <v>690.5</v>
      </c>
      <c r="K124" s="23">
        <f t="shared" si="53"/>
        <v>690.5</v>
      </c>
    </row>
    <row r="125" spans="1:11" ht="28" x14ac:dyDescent="0.3">
      <c r="A125" s="50" t="s">
        <v>54</v>
      </c>
      <c r="B125" s="22" t="s">
        <v>66</v>
      </c>
      <c r="C125" s="22" t="s">
        <v>10</v>
      </c>
      <c r="D125" s="22" t="s">
        <v>18</v>
      </c>
      <c r="E125" s="38" t="s">
        <v>141</v>
      </c>
      <c r="F125" s="22" t="s">
        <v>31</v>
      </c>
      <c r="G125" s="41">
        <f t="shared" si="53"/>
        <v>690.5</v>
      </c>
      <c r="H125" s="41">
        <f t="shared" si="53"/>
        <v>0</v>
      </c>
      <c r="I125" s="41">
        <f t="shared" si="53"/>
        <v>690.5</v>
      </c>
      <c r="J125" s="23">
        <f t="shared" si="53"/>
        <v>690.5</v>
      </c>
      <c r="K125" s="23">
        <f t="shared" si="53"/>
        <v>690.5</v>
      </c>
    </row>
    <row r="126" spans="1:11" ht="14" x14ac:dyDescent="0.3">
      <c r="A126" s="51" t="s">
        <v>105</v>
      </c>
      <c r="B126" s="24" t="s">
        <v>66</v>
      </c>
      <c r="C126" s="25" t="s">
        <v>10</v>
      </c>
      <c r="D126" s="25" t="s">
        <v>18</v>
      </c>
      <c r="E126" s="29" t="s">
        <v>141</v>
      </c>
      <c r="F126" s="24" t="s">
        <v>26</v>
      </c>
      <c r="G126" s="30">
        <v>690.5</v>
      </c>
      <c r="H126" s="30">
        <v>0</v>
      </c>
      <c r="I126" s="30">
        <f>G126+H126</f>
        <v>690.5</v>
      </c>
      <c r="J126" s="26">
        <v>690.5</v>
      </c>
      <c r="K126" s="26">
        <v>690.5</v>
      </c>
    </row>
    <row r="127" spans="1:11" s="9" customFormat="1" ht="42" x14ac:dyDescent="0.3">
      <c r="A127" s="66" t="s">
        <v>181</v>
      </c>
      <c r="B127" s="22" t="s">
        <v>66</v>
      </c>
      <c r="C127" s="22" t="s">
        <v>10</v>
      </c>
      <c r="D127" s="22" t="s">
        <v>18</v>
      </c>
      <c r="E127" s="22" t="s">
        <v>174</v>
      </c>
      <c r="F127" s="22"/>
      <c r="G127" s="28">
        <f>G128+G132</f>
        <v>2521</v>
      </c>
      <c r="H127" s="28">
        <f t="shared" ref="H127:K127" si="54">H128+H132</f>
        <v>2000</v>
      </c>
      <c r="I127" s="28">
        <f t="shared" si="54"/>
        <v>4521</v>
      </c>
      <c r="J127" s="28">
        <f t="shared" si="54"/>
        <v>0</v>
      </c>
      <c r="K127" s="28">
        <f t="shared" si="54"/>
        <v>0</v>
      </c>
    </row>
    <row r="128" spans="1:11" s="9" customFormat="1" ht="42" x14ac:dyDescent="0.3">
      <c r="A128" s="61" t="s">
        <v>166</v>
      </c>
      <c r="B128" s="22" t="s">
        <v>66</v>
      </c>
      <c r="C128" s="22" t="s">
        <v>10</v>
      </c>
      <c r="D128" s="22" t="s">
        <v>18</v>
      </c>
      <c r="E128" s="22" t="s">
        <v>175</v>
      </c>
      <c r="F128" s="22"/>
      <c r="G128" s="28">
        <f t="shared" ref="G128:K134" si="55">G129</f>
        <v>48</v>
      </c>
      <c r="H128" s="28">
        <f t="shared" si="55"/>
        <v>0</v>
      </c>
      <c r="I128" s="28">
        <f t="shared" si="55"/>
        <v>48</v>
      </c>
      <c r="J128" s="28">
        <f t="shared" si="55"/>
        <v>0</v>
      </c>
      <c r="K128" s="28">
        <f t="shared" si="55"/>
        <v>0</v>
      </c>
    </row>
    <row r="129" spans="1:11" s="9" customFormat="1" ht="28" x14ac:dyDescent="0.3">
      <c r="A129" s="61" t="s">
        <v>101</v>
      </c>
      <c r="B129" s="22" t="s">
        <v>66</v>
      </c>
      <c r="C129" s="22" t="s">
        <v>10</v>
      </c>
      <c r="D129" s="22" t="s">
        <v>18</v>
      </c>
      <c r="E129" s="22" t="s">
        <v>175</v>
      </c>
      <c r="F129" s="22" t="s">
        <v>30</v>
      </c>
      <c r="G129" s="28">
        <f t="shared" si="55"/>
        <v>48</v>
      </c>
      <c r="H129" s="28">
        <f t="shared" si="55"/>
        <v>0</v>
      </c>
      <c r="I129" s="28">
        <f t="shared" si="55"/>
        <v>48</v>
      </c>
      <c r="J129" s="28">
        <f t="shared" si="55"/>
        <v>0</v>
      </c>
      <c r="K129" s="28">
        <f t="shared" si="55"/>
        <v>0</v>
      </c>
    </row>
    <row r="130" spans="1:11" s="9" customFormat="1" ht="28" x14ac:dyDescent="0.3">
      <c r="A130" s="93" t="s">
        <v>54</v>
      </c>
      <c r="B130" s="22" t="s">
        <v>66</v>
      </c>
      <c r="C130" s="22" t="s">
        <v>10</v>
      </c>
      <c r="D130" s="22" t="s">
        <v>18</v>
      </c>
      <c r="E130" s="22" t="s">
        <v>175</v>
      </c>
      <c r="F130" s="22" t="s">
        <v>31</v>
      </c>
      <c r="G130" s="28">
        <f t="shared" si="55"/>
        <v>48</v>
      </c>
      <c r="H130" s="28">
        <f t="shared" si="55"/>
        <v>0</v>
      </c>
      <c r="I130" s="28">
        <f t="shared" si="55"/>
        <v>48</v>
      </c>
      <c r="J130" s="28">
        <f t="shared" si="55"/>
        <v>0</v>
      </c>
      <c r="K130" s="28">
        <f t="shared" si="55"/>
        <v>0</v>
      </c>
    </row>
    <row r="131" spans="1:11" s="9" customFormat="1" ht="14" x14ac:dyDescent="0.3">
      <c r="A131" s="55" t="s">
        <v>105</v>
      </c>
      <c r="B131" s="29" t="s">
        <v>66</v>
      </c>
      <c r="C131" s="29" t="s">
        <v>10</v>
      </c>
      <c r="D131" s="29" t="s">
        <v>18</v>
      </c>
      <c r="E131" s="29" t="s">
        <v>175</v>
      </c>
      <c r="F131" s="29" t="s">
        <v>26</v>
      </c>
      <c r="G131" s="30">
        <v>48</v>
      </c>
      <c r="H131" s="30">
        <v>0</v>
      </c>
      <c r="I131" s="30">
        <f>G131+H131</f>
        <v>48</v>
      </c>
      <c r="J131" s="30">
        <v>0</v>
      </c>
      <c r="K131" s="30">
        <v>0</v>
      </c>
    </row>
    <row r="132" spans="1:11" s="9" customFormat="1" ht="42" x14ac:dyDescent="0.3">
      <c r="A132" s="61" t="s">
        <v>166</v>
      </c>
      <c r="B132" s="22" t="s">
        <v>66</v>
      </c>
      <c r="C132" s="22" t="s">
        <v>10</v>
      </c>
      <c r="D132" s="22" t="s">
        <v>18</v>
      </c>
      <c r="E132" s="22" t="s">
        <v>180</v>
      </c>
      <c r="F132" s="22"/>
      <c r="G132" s="28">
        <f t="shared" si="55"/>
        <v>2473</v>
      </c>
      <c r="H132" s="28">
        <f t="shared" si="55"/>
        <v>2000</v>
      </c>
      <c r="I132" s="28">
        <f t="shared" si="55"/>
        <v>4473</v>
      </c>
      <c r="J132" s="28">
        <f t="shared" si="55"/>
        <v>0</v>
      </c>
      <c r="K132" s="28">
        <f t="shared" si="55"/>
        <v>0</v>
      </c>
    </row>
    <row r="133" spans="1:11" s="9" customFormat="1" ht="28" x14ac:dyDescent="0.3">
      <c r="A133" s="61" t="s">
        <v>101</v>
      </c>
      <c r="B133" s="22" t="s">
        <v>66</v>
      </c>
      <c r="C133" s="22" t="s">
        <v>10</v>
      </c>
      <c r="D133" s="22" t="s">
        <v>18</v>
      </c>
      <c r="E133" s="22" t="s">
        <v>180</v>
      </c>
      <c r="F133" s="22" t="s">
        <v>30</v>
      </c>
      <c r="G133" s="28">
        <f t="shared" si="55"/>
        <v>2473</v>
      </c>
      <c r="H133" s="28">
        <f t="shared" si="55"/>
        <v>2000</v>
      </c>
      <c r="I133" s="28">
        <f t="shared" si="55"/>
        <v>4473</v>
      </c>
      <c r="J133" s="28">
        <f t="shared" si="55"/>
        <v>0</v>
      </c>
      <c r="K133" s="28">
        <f t="shared" si="55"/>
        <v>0</v>
      </c>
    </row>
    <row r="134" spans="1:11" s="9" customFormat="1" ht="28" x14ac:dyDescent="0.3">
      <c r="A134" s="93" t="s">
        <v>54</v>
      </c>
      <c r="B134" s="22" t="s">
        <v>66</v>
      </c>
      <c r="C134" s="22" t="s">
        <v>10</v>
      </c>
      <c r="D134" s="22" t="s">
        <v>18</v>
      </c>
      <c r="E134" s="22" t="s">
        <v>180</v>
      </c>
      <c r="F134" s="22" t="s">
        <v>31</v>
      </c>
      <c r="G134" s="28">
        <f t="shared" si="55"/>
        <v>2473</v>
      </c>
      <c r="H134" s="28">
        <f t="shared" si="55"/>
        <v>2000</v>
      </c>
      <c r="I134" s="28">
        <f t="shared" si="55"/>
        <v>4473</v>
      </c>
      <c r="J134" s="28">
        <f t="shared" si="55"/>
        <v>0</v>
      </c>
      <c r="K134" s="28">
        <f t="shared" si="55"/>
        <v>0</v>
      </c>
    </row>
    <row r="135" spans="1:11" s="9" customFormat="1" ht="14" x14ac:dyDescent="0.3">
      <c r="A135" s="55" t="s">
        <v>105</v>
      </c>
      <c r="B135" s="29" t="s">
        <v>66</v>
      </c>
      <c r="C135" s="29" t="s">
        <v>10</v>
      </c>
      <c r="D135" s="29" t="s">
        <v>18</v>
      </c>
      <c r="E135" s="29" t="s">
        <v>180</v>
      </c>
      <c r="F135" s="29" t="s">
        <v>26</v>
      </c>
      <c r="G135" s="30">
        <v>2473</v>
      </c>
      <c r="H135" s="30">
        <f>-2473+1867+606+2000</f>
        <v>2000</v>
      </c>
      <c r="I135" s="30">
        <f>G135+H135</f>
        <v>4473</v>
      </c>
      <c r="J135" s="30">
        <v>0</v>
      </c>
      <c r="K135" s="30">
        <v>0</v>
      </c>
    </row>
    <row r="136" spans="1:11" s="9" customFormat="1" ht="14" x14ac:dyDescent="0.3">
      <c r="A136" s="48" t="s">
        <v>28</v>
      </c>
      <c r="B136" s="22" t="s">
        <v>66</v>
      </c>
      <c r="C136" s="22" t="s">
        <v>10</v>
      </c>
      <c r="D136" s="22" t="s">
        <v>18</v>
      </c>
      <c r="E136" s="20" t="s">
        <v>76</v>
      </c>
      <c r="F136" s="22"/>
      <c r="G136" s="28">
        <f t="shared" ref="G136:K139" si="56">G137</f>
        <v>1451</v>
      </c>
      <c r="H136" s="28">
        <f t="shared" si="56"/>
        <v>200</v>
      </c>
      <c r="I136" s="28">
        <f t="shared" si="56"/>
        <v>1651</v>
      </c>
      <c r="J136" s="28">
        <f t="shared" si="56"/>
        <v>1451</v>
      </c>
      <c r="K136" s="28">
        <f t="shared" si="56"/>
        <v>1451</v>
      </c>
    </row>
    <row r="137" spans="1:11" s="9" customFormat="1" ht="56" x14ac:dyDescent="0.3">
      <c r="A137" s="61" t="s">
        <v>72</v>
      </c>
      <c r="B137" s="22" t="s">
        <v>66</v>
      </c>
      <c r="C137" s="22" t="s">
        <v>10</v>
      </c>
      <c r="D137" s="22" t="s">
        <v>18</v>
      </c>
      <c r="E137" s="22" t="s">
        <v>88</v>
      </c>
      <c r="F137" s="32"/>
      <c r="G137" s="28">
        <f t="shared" si="56"/>
        <v>1451</v>
      </c>
      <c r="H137" s="28">
        <f t="shared" si="56"/>
        <v>200</v>
      </c>
      <c r="I137" s="28">
        <f t="shared" si="56"/>
        <v>1651</v>
      </c>
      <c r="J137" s="28">
        <f t="shared" si="56"/>
        <v>1451</v>
      </c>
      <c r="K137" s="28">
        <f t="shared" si="56"/>
        <v>1451</v>
      </c>
    </row>
    <row r="138" spans="1:11" s="9" customFormat="1" ht="28" x14ac:dyDescent="0.3">
      <c r="A138" s="50" t="s">
        <v>101</v>
      </c>
      <c r="B138" s="22" t="s">
        <v>66</v>
      </c>
      <c r="C138" s="22" t="s">
        <v>10</v>
      </c>
      <c r="D138" s="22" t="s">
        <v>18</v>
      </c>
      <c r="E138" s="20" t="s">
        <v>88</v>
      </c>
      <c r="F138" s="22" t="s">
        <v>30</v>
      </c>
      <c r="G138" s="23">
        <f t="shared" si="56"/>
        <v>1451</v>
      </c>
      <c r="H138" s="23">
        <f t="shared" si="56"/>
        <v>200</v>
      </c>
      <c r="I138" s="23">
        <f t="shared" si="56"/>
        <v>1651</v>
      </c>
      <c r="J138" s="23">
        <f t="shared" si="56"/>
        <v>1451</v>
      </c>
      <c r="K138" s="23">
        <f t="shared" si="56"/>
        <v>1451</v>
      </c>
    </row>
    <row r="139" spans="1:11" s="9" customFormat="1" ht="28" x14ac:dyDescent="0.3">
      <c r="A139" s="50" t="s">
        <v>54</v>
      </c>
      <c r="B139" s="22" t="s">
        <v>66</v>
      </c>
      <c r="C139" s="22" t="s">
        <v>10</v>
      </c>
      <c r="D139" s="22" t="s">
        <v>18</v>
      </c>
      <c r="E139" s="20" t="s">
        <v>88</v>
      </c>
      <c r="F139" s="22" t="s">
        <v>31</v>
      </c>
      <c r="G139" s="23">
        <f t="shared" si="56"/>
        <v>1451</v>
      </c>
      <c r="H139" s="23">
        <f t="shared" si="56"/>
        <v>200</v>
      </c>
      <c r="I139" s="23">
        <f t="shared" si="56"/>
        <v>1651</v>
      </c>
      <c r="J139" s="23">
        <f t="shared" si="56"/>
        <v>1451</v>
      </c>
      <c r="K139" s="23">
        <f t="shared" si="56"/>
        <v>1451</v>
      </c>
    </row>
    <row r="140" spans="1:11" s="9" customFormat="1" ht="14" x14ac:dyDescent="0.3">
      <c r="A140" s="51" t="s">
        <v>105</v>
      </c>
      <c r="B140" s="24" t="s">
        <v>66</v>
      </c>
      <c r="C140" s="25" t="s">
        <v>10</v>
      </c>
      <c r="D140" s="25" t="s">
        <v>18</v>
      </c>
      <c r="E140" s="24" t="s">
        <v>88</v>
      </c>
      <c r="F140" s="24" t="s">
        <v>26</v>
      </c>
      <c r="G140" s="30">
        <v>1451</v>
      </c>
      <c r="H140" s="30">
        <v>200</v>
      </c>
      <c r="I140" s="30">
        <f>G140+H140</f>
        <v>1651</v>
      </c>
      <c r="J140" s="26">
        <v>1451</v>
      </c>
      <c r="K140" s="26">
        <v>1451</v>
      </c>
    </row>
    <row r="141" spans="1:11" s="9" customFormat="1" ht="14" x14ac:dyDescent="0.3">
      <c r="A141" s="64" t="s">
        <v>69</v>
      </c>
      <c r="B141" s="20" t="s">
        <v>66</v>
      </c>
      <c r="C141" s="27" t="s">
        <v>10</v>
      </c>
      <c r="D141" s="27" t="s">
        <v>58</v>
      </c>
      <c r="E141" s="20"/>
      <c r="F141" s="20"/>
      <c r="G141" s="41">
        <f>G148+G142</f>
        <v>913.7</v>
      </c>
      <c r="H141" s="41">
        <f>H148+H142</f>
        <v>-567.1</v>
      </c>
      <c r="I141" s="41">
        <f>I148+I142</f>
        <v>346.6</v>
      </c>
      <c r="J141" s="41">
        <f t="shared" ref="J141:K141" si="57">J148</f>
        <v>20</v>
      </c>
      <c r="K141" s="41">
        <f t="shared" si="57"/>
        <v>20</v>
      </c>
    </row>
    <row r="142" spans="1:11" s="9" customFormat="1" ht="33.75" customHeight="1" x14ac:dyDescent="0.3">
      <c r="A142" s="94" t="s">
        <v>167</v>
      </c>
      <c r="B142" s="18" t="s">
        <v>66</v>
      </c>
      <c r="C142" s="76" t="s">
        <v>10</v>
      </c>
      <c r="D142" s="76" t="s">
        <v>58</v>
      </c>
      <c r="E142" s="18" t="s">
        <v>168</v>
      </c>
      <c r="F142" s="18"/>
      <c r="G142" s="95">
        <f>+G143</f>
        <v>346.6</v>
      </c>
      <c r="H142" s="95">
        <f>+H143</f>
        <v>0</v>
      </c>
      <c r="I142" s="21">
        <f>I143</f>
        <v>346.6</v>
      </c>
      <c r="J142" s="21">
        <f t="shared" ref="J142:K142" si="58">J143</f>
        <v>0</v>
      </c>
      <c r="K142" s="21">
        <f t="shared" si="58"/>
        <v>0</v>
      </c>
    </row>
    <row r="143" spans="1:11" s="9" customFormat="1" ht="70" x14ac:dyDescent="0.3">
      <c r="A143" s="67" t="s">
        <v>169</v>
      </c>
      <c r="B143" s="74" t="s">
        <v>66</v>
      </c>
      <c r="C143" s="38" t="s">
        <v>10</v>
      </c>
      <c r="D143" s="38" t="s">
        <v>58</v>
      </c>
      <c r="E143" s="74" t="s">
        <v>170</v>
      </c>
      <c r="F143" s="74"/>
      <c r="G143" s="96">
        <f>G144</f>
        <v>346.6</v>
      </c>
      <c r="H143" s="96">
        <f t="shared" ref="H143:K146" si="59">H144</f>
        <v>0</v>
      </c>
      <c r="I143" s="41">
        <f t="shared" si="59"/>
        <v>346.6</v>
      </c>
      <c r="J143" s="41">
        <f t="shared" si="59"/>
        <v>0</v>
      </c>
      <c r="K143" s="41">
        <f t="shared" si="59"/>
        <v>0</v>
      </c>
    </row>
    <row r="144" spans="1:11" s="9" customFormat="1" ht="42" x14ac:dyDescent="0.3">
      <c r="A144" s="67" t="s">
        <v>171</v>
      </c>
      <c r="B144" s="74" t="s">
        <v>66</v>
      </c>
      <c r="C144" s="38" t="s">
        <v>10</v>
      </c>
      <c r="D144" s="38" t="s">
        <v>58</v>
      </c>
      <c r="E144" s="74" t="s">
        <v>172</v>
      </c>
      <c r="F144" s="74"/>
      <c r="G144" s="96">
        <f>G145</f>
        <v>346.6</v>
      </c>
      <c r="H144" s="96">
        <f t="shared" si="59"/>
        <v>0</v>
      </c>
      <c r="I144" s="41">
        <f t="shared" si="59"/>
        <v>346.6</v>
      </c>
      <c r="J144" s="41">
        <f t="shared" si="59"/>
        <v>0</v>
      </c>
      <c r="K144" s="41">
        <f t="shared" si="59"/>
        <v>0</v>
      </c>
    </row>
    <row r="145" spans="1:11" s="9" customFormat="1" ht="28" x14ac:dyDescent="0.3">
      <c r="A145" s="94" t="s">
        <v>101</v>
      </c>
      <c r="B145" s="74" t="s">
        <v>66</v>
      </c>
      <c r="C145" s="38" t="s">
        <v>10</v>
      </c>
      <c r="D145" s="38" t="s">
        <v>58</v>
      </c>
      <c r="E145" s="74" t="s">
        <v>172</v>
      </c>
      <c r="F145" s="74" t="s">
        <v>30</v>
      </c>
      <c r="G145" s="96">
        <f>G146</f>
        <v>346.6</v>
      </c>
      <c r="H145" s="96">
        <f t="shared" si="59"/>
        <v>0</v>
      </c>
      <c r="I145" s="41">
        <f>I146</f>
        <v>346.6</v>
      </c>
      <c r="J145" s="41">
        <f t="shared" ref="J145:K145" si="60">J146</f>
        <v>0</v>
      </c>
      <c r="K145" s="41">
        <f t="shared" si="60"/>
        <v>0</v>
      </c>
    </row>
    <row r="146" spans="1:11" s="9" customFormat="1" ht="33" customHeight="1" x14ac:dyDescent="0.3">
      <c r="A146" s="94" t="s">
        <v>54</v>
      </c>
      <c r="B146" s="74" t="s">
        <v>66</v>
      </c>
      <c r="C146" s="38" t="s">
        <v>10</v>
      </c>
      <c r="D146" s="38" t="s">
        <v>58</v>
      </c>
      <c r="E146" s="74" t="s">
        <v>172</v>
      </c>
      <c r="F146" s="74" t="s">
        <v>31</v>
      </c>
      <c r="G146" s="96">
        <f>G147</f>
        <v>346.6</v>
      </c>
      <c r="H146" s="96">
        <f t="shared" si="59"/>
        <v>0</v>
      </c>
      <c r="I146" s="41">
        <f t="shared" si="59"/>
        <v>346.6</v>
      </c>
      <c r="J146" s="41">
        <f t="shared" si="59"/>
        <v>0</v>
      </c>
      <c r="K146" s="41">
        <f t="shared" si="59"/>
        <v>0</v>
      </c>
    </row>
    <row r="147" spans="1:11" s="9" customFormat="1" ht="14" x14ac:dyDescent="0.3">
      <c r="A147" s="51" t="s">
        <v>105</v>
      </c>
      <c r="B147" s="73" t="s">
        <v>66</v>
      </c>
      <c r="C147" s="29" t="s">
        <v>10</v>
      </c>
      <c r="D147" s="29" t="s">
        <v>58</v>
      </c>
      <c r="E147" s="73" t="s">
        <v>172</v>
      </c>
      <c r="F147" s="73" t="s">
        <v>26</v>
      </c>
      <c r="G147" s="97">
        <v>346.6</v>
      </c>
      <c r="H147" s="97">
        <v>0</v>
      </c>
      <c r="I147" s="30">
        <f>G147+H147</f>
        <v>346.6</v>
      </c>
      <c r="J147" s="30">
        <v>0</v>
      </c>
      <c r="K147" s="30">
        <v>0</v>
      </c>
    </row>
    <row r="148" spans="1:11" ht="14" x14ac:dyDescent="0.3">
      <c r="A148" s="48" t="s">
        <v>28</v>
      </c>
      <c r="B148" s="20" t="s">
        <v>66</v>
      </c>
      <c r="C148" s="22" t="s">
        <v>10</v>
      </c>
      <c r="D148" s="22" t="s">
        <v>58</v>
      </c>
      <c r="E148" s="20" t="s">
        <v>76</v>
      </c>
      <c r="F148" s="20"/>
      <c r="G148" s="28">
        <f t="shared" ref="G148:I148" si="61">G149</f>
        <v>567.1</v>
      </c>
      <c r="H148" s="28">
        <f t="shared" si="61"/>
        <v>-567.1</v>
      </c>
      <c r="I148" s="28">
        <f t="shared" si="61"/>
        <v>0</v>
      </c>
      <c r="J148" s="28">
        <f t="shared" ref="J148:K148" si="62">J149</f>
        <v>20</v>
      </c>
      <c r="K148" s="28">
        <f t="shared" si="62"/>
        <v>20</v>
      </c>
    </row>
    <row r="149" spans="1:11" ht="28" x14ac:dyDescent="0.3">
      <c r="A149" s="65" t="s">
        <v>70</v>
      </c>
      <c r="B149" s="20" t="s">
        <v>66</v>
      </c>
      <c r="C149" s="22" t="s">
        <v>10</v>
      </c>
      <c r="D149" s="22" t="s">
        <v>58</v>
      </c>
      <c r="E149" s="20" t="s">
        <v>89</v>
      </c>
      <c r="F149" s="20"/>
      <c r="G149" s="28">
        <f t="shared" ref="G149:K151" si="63">G150</f>
        <v>567.1</v>
      </c>
      <c r="H149" s="28">
        <f t="shared" si="63"/>
        <v>-567.1</v>
      </c>
      <c r="I149" s="28">
        <f t="shared" si="63"/>
        <v>0</v>
      </c>
      <c r="J149" s="28">
        <f t="shared" si="63"/>
        <v>20</v>
      </c>
      <c r="K149" s="28">
        <f t="shared" si="63"/>
        <v>20</v>
      </c>
    </row>
    <row r="150" spans="1:11" s="9" customFormat="1" ht="28" x14ac:dyDescent="0.3">
      <c r="A150" s="50" t="s">
        <v>101</v>
      </c>
      <c r="B150" s="27" t="s">
        <v>66</v>
      </c>
      <c r="C150" s="27" t="s">
        <v>10</v>
      </c>
      <c r="D150" s="27" t="s">
        <v>58</v>
      </c>
      <c r="E150" s="20" t="s">
        <v>89</v>
      </c>
      <c r="F150" s="27" t="s">
        <v>30</v>
      </c>
      <c r="G150" s="28">
        <f t="shared" si="63"/>
        <v>567.1</v>
      </c>
      <c r="H150" s="28">
        <f t="shared" si="63"/>
        <v>-567.1</v>
      </c>
      <c r="I150" s="28">
        <f t="shared" si="63"/>
        <v>0</v>
      </c>
      <c r="J150" s="28">
        <f t="shared" si="63"/>
        <v>20</v>
      </c>
      <c r="K150" s="28">
        <f t="shared" si="63"/>
        <v>20</v>
      </c>
    </row>
    <row r="151" spans="1:11" s="9" customFormat="1" ht="28" x14ac:dyDescent="0.3">
      <c r="A151" s="50" t="s">
        <v>54</v>
      </c>
      <c r="B151" s="27" t="s">
        <v>66</v>
      </c>
      <c r="C151" s="27" t="s">
        <v>10</v>
      </c>
      <c r="D151" s="27" t="s">
        <v>58</v>
      </c>
      <c r="E151" s="20" t="s">
        <v>89</v>
      </c>
      <c r="F151" s="27" t="s">
        <v>31</v>
      </c>
      <c r="G151" s="28">
        <f t="shared" si="63"/>
        <v>567.1</v>
      </c>
      <c r="H151" s="28">
        <f t="shared" si="63"/>
        <v>-567.1</v>
      </c>
      <c r="I151" s="28">
        <f t="shared" si="63"/>
        <v>0</v>
      </c>
      <c r="J151" s="28">
        <f t="shared" si="63"/>
        <v>20</v>
      </c>
      <c r="K151" s="28">
        <f t="shared" si="63"/>
        <v>20</v>
      </c>
    </row>
    <row r="152" spans="1:11" s="9" customFormat="1" ht="14" x14ac:dyDescent="0.3">
      <c r="A152" s="51" t="s">
        <v>105</v>
      </c>
      <c r="B152" s="39" t="s">
        <v>66</v>
      </c>
      <c r="C152" s="25" t="s">
        <v>10</v>
      </c>
      <c r="D152" s="25" t="s">
        <v>58</v>
      </c>
      <c r="E152" s="24" t="s">
        <v>89</v>
      </c>
      <c r="F152" s="39" t="s">
        <v>26</v>
      </c>
      <c r="G152" s="30">
        <v>567.1</v>
      </c>
      <c r="H152" s="30">
        <v>-567.1</v>
      </c>
      <c r="I152" s="30">
        <f>G152+H152</f>
        <v>0</v>
      </c>
      <c r="J152" s="40">
        <v>20</v>
      </c>
      <c r="K152" s="40">
        <v>20</v>
      </c>
    </row>
    <row r="153" spans="1:11" s="9" customFormat="1" ht="14" x14ac:dyDescent="0.3">
      <c r="A153" s="60" t="s">
        <v>38</v>
      </c>
      <c r="B153" s="16" t="s">
        <v>66</v>
      </c>
      <c r="C153" s="16" t="s">
        <v>11</v>
      </c>
      <c r="D153" s="16" t="s">
        <v>20</v>
      </c>
      <c r="E153" s="16"/>
      <c r="F153" s="16" t="s">
        <v>7</v>
      </c>
      <c r="G153" s="17">
        <f>G154+G163+G204</f>
        <v>9342.2000000000007</v>
      </c>
      <c r="H153" s="17">
        <f>H154+H163+H204</f>
        <v>885.1</v>
      </c>
      <c r="I153" s="17">
        <f>I154+I163+I204</f>
        <v>10227.299999999999</v>
      </c>
      <c r="J153" s="17">
        <f>J154+J163</f>
        <v>7951.2</v>
      </c>
      <c r="K153" s="17">
        <f>K154+K163</f>
        <v>8008.9000000000005</v>
      </c>
    </row>
    <row r="154" spans="1:11" s="9" customFormat="1" ht="14" x14ac:dyDescent="0.3">
      <c r="A154" s="61" t="s">
        <v>16</v>
      </c>
      <c r="B154" s="22" t="s">
        <v>66</v>
      </c>
      <c r="C154" s="22" t="s">
        <v>11</v>
      </c>
      <c r="D154" s="22" t="s">
        <v>12</v>
      </c>
      <c r="E154" s="22"/>
      <c r="F154" s="22"/>
      <c r="G154" s="41">
        <f>G155</f>
        <v>9.6999999999999993</v>
      </c>
      <c r="H154" s="41">
        <f>H155</f>
        <v>853.7</v>
      </c>
      <c r="I154" s="41">
        <f>I155</f>
        <v>863.40000000000009</v>
      </c>
      <c r="J154" s="28">
        <f>J155</f>
        <v>10</v>
      </c>
      <c r="K154" s="28">
        <f>K155</f>
        <v>10</v>
      </c>
    </row>
    <row r="155" spans="1:11" ht="14" x14ac:dyDescent="0.3">
      <c r="A155" s="48" t="s">
        <v>28</v>
      </c>
      <c r="B155" s="22" t="s">
        <v>66</v>
      </c>
      <c r="C155" s="22" t="s">
        <v>11</v>
      </c>
      <c r="D155" s="22" t="s">
        <v>12</v>
      </c>
      <c r="E155" s="20" t="s">
        <v>76</v>
      </c>
      <c r="F155" s="22"/>
      <c r="G155" s="41">
        <f t="shared" ref="G155:K157" si="64">G156</f>
        <v>9.6999999999999993</v>
      </c>
      <c r="H155" s="41">
        <f>H156+H160</f>
        <v>853.7</v>
      </c>
      <c r="I155" s="41">
        <f>I156+I160</f>
        <v>863.40000000000009</v>
      </c>
      <c r="J155" s="41">
        <f t="shared" si="64"/>
        <v>10</v>
      </c>
      <c r="K155" s="41">
        <f t="shared" si="64"/>
        <v>10</v>
      </c>
    </row>
    <row r="156" spans="1:11" s="9" customFormat="1" ht="14" x14ac:dyDescent="0.3">
      <c r="A156" s="61" t="s">
        <v>17</v>
      </c>
      <c r="B156" s="22" t="s">
        <v>66</v>
      </c>
      <c r="C156" s="22" t="s">
        <v>11</v>
      </c>
      <c r="D156" s="22" t="s">
        <v>12</v>
      </c>
      <c r="E156" s="22" t="s">
        <v>90</v>
      </c>
      <c r="F156" s="22"/>
      <c r="G156" s="41">
        <f>G157</f>
        <v>9.6999999999999993</v>
      </c>
      <c r="H156" s="41">
        <f>H157</f>
        <v>0</v>
      </c>
      <c r="I156" s="41">
        <f>I157</f>
        <v>9.6999999999999993</v>
      </c>
      <c r="J156" s="41">
        <f t="shared" si="64"/>
        <v>10</v>
      </c>
      <c r="K156" s="41">
        <f t="shared" si="64"/>
        <v>10</v>
      </c>
    </row>
    <row r="157" spans="1:11" s="9" customFormat="1" ht="30" customHeight="1" x14ac:dyDescent="0.3">
      <c r="A157" s="50" t="s">
        <v>101</v>
      </c>
      <c r="B157" s="22" t="s">
        <v>66</v>
      </c>
      <c r="C157" s="22" t="s">
        <v>11</v>
      </c>
      <c r="D157" s="22" t="s">
        <v>12</v>
      </c>
      <c r="E157" s="20" t="s">
        <v>90</v>
      </c>
      <c r="F157" s="22" t="s">
        <v>30</v>
      </c>
      <c r="G157" s="41">
        <f t="shared" si="64"/>
        <v>9.6999999999999993</v>
      </c>
      <c r="H157" s="41">
        <f t="shared" si="64"/>
        <v>0</v>
      </c>
      <c r="I157" s="41">
        <f t="shared" si="64"/>
        <v>9.6999999999999993</v>
      </c>
      <c r="J157" s="23">
        <f t="shared" si="64"/>
        <v>10</v>
      </c>
      <c r="K157" s="23">
        <f t="shared" si="64"/>
        <v>10</v>
      </c>
    </row>
    <row r="158" spans="1:11" s="9" customFormat="1" ht="28" x14ac:dyDescent="0.3">
      <c r="A158" s="50" t="s">
        <v>54</v>
      </c>
      <c r="B158" s="22" t="s">
        <v>66</v>
      </c>
      <c r="C158" s="22" t="s">
        <v>11</v>
      </c>
      <c r="D158" s="22" t="s">
        <v>12</v>
      </c>
      <c r="E158" s="20" t="s">
        <v>90</v>
      </c>
      <c r="F158" s="22" t="s">
        <v>31</v>
      </c>
      <c r="G158" s="41">
        <f>G159</f>
        <v>9.6999999999999993</v>
      </c>
      <c r="H158" s="41">
        <f>H159</f>
        <v>0</v>
      </c>
      <c r="I158" s="41">
        <f>I159</f>
        <v>9.6999999999999993</v>
      </c>
      <c r="J158" s="23">
        <f>J159</f>
        <v>10</v>
      </c>
      <c r="K158" s="23">
        <f>K159</f>
        <v>10</v>
      </c>
    </row>
    <row r="159" spans="1:11" s="9" customFormat="1" ht="24.75" customHeight="1" x14ac:dyDescent="0.3">
      <c r="A159" s="51" t="s">
        <v>105</v>
      </c>
      <c r="B159" s="24" t="s">
        <v>66</v>
      </c>
      <c r="C159" s="25" t="s">
        <v>11</v>
      </c>
      <c r="D159" s="25" t="s">
        <v>12</v>
      </c>
      <c r="E159" s="24" t="s">
        <v>90</v>
      </c>
      <c r="F159" s="24" t="s">
        <v>26</v>
      </c>
      <c r="G159" s="30">
        <v>9.6999999999999993</v>
      </c>
      <c r="H159" s="30">
        <v>0</v>
      </c>
      <c r="I159" s="30">
        <f>G159+H159</f>
        <v>9.6999999999999993</v>
      </c>
      <c r="J159" s="26">
        <v>10</v>
      </c>
      <c r="K159" s="26">
        <v>10</v>
      </c>
    </row>
    <row r="160" spans="1:11" s="106" customFormat="1" ht="45" customHeight="1" x14ac:dyDescent="0.3">
      <c r="A160" s="67" t="s">
        <v>184</v>
      </c>
      <c r="B160" s="74" t="s">
        <v>66</v>
      </c>
      <c r="C160" s="38" t="s">
        <v>11</v>
      </c>
      <c r="D160" s="38" t="s">
        <v>12</v>
      </c>
      <c r="E160" s="74" t="s">
        <v>183</v>
      </c>
      <c r="F160" s="74"/>
      <c r="G160" s="41">
        <f>G161</f>
        <v>0</v>
      </c>
      <c r="H160" s="41">
        <f t="shared" ref="H160:K161" si="65">H161</f>
        <v>853.7</v>
      </c>
      <c r="I160" s="41">
        <f t="shared" si="65"/>
        <v>853.7</v>
      </c>
      <c r="J160" s="41">
        <f t="shared" si="65"/>
        <v>0</v>
      </c>
      <c r="K160" s="41">
        <f t="shared" si="65"/>
        <v>0</v>
      </c>
    </row>
    <row r="161" spans="1:11" s="106" customFormat="1" ht="57.5" customHeight="1" x14ac:dyDescent="0.3">
      <c r="A161" s="107" t="s">
        <v>110</v>
      </c>
      <c r="B161" s="74" t="s">
        <v>66</v>
      </c>
      <c r="C161" s="38" t="s">
        <v>11</v>
      </c>
      <c r="D161" s="38" t="s">
        <v>12</v>
      </c>
      <c r="E161" s="74" t="s">
        <v>183</v>
      </c>
      <c r="F161" s="74" t="s">
        <v>59</v>
      </c>
      <c r="G161" s="41">
        <f>G162</f>
        <v>0</v>
      </c>
      <c r="H161" s="41">
        <f t="shared" si="65"/>
        <v>853.7</v>
      </c>
      <c r="I161" s="41">
        <f t="shared" si="65"/>
        <v>853.7</v>
      </c>
      <c r="J161" s="41">
        <f t="shared" si="65"/>
        <v>0</v>
      </c>
      <c r="K161" s="41">
        <f t="shared" si="65"/>
        <v>0</v>
      </c>
    </row>
    <row r="162" spans="1:11" s="106" customFormat="1" ht="24.75" customHeight="1" x14ac:dyDescent="0.3">
      <c r="A162" s="55" t="s">
        <v>111</v>
      </c>
      <c r="B162" s="24" t="s">
        <v>66</v>
      </c>
      <c r="C162" s="25" t="s">
        <v>11</v>
      </c>
      <c r="D162" s="25" t="s">
        <v>12</v>
      </c>
      <c r="E162" s="24" t="s">
        <v>183</v>
      </c>
      <c r="F162" s="24" t="s">
        <v>60</v>
      </c>
      <c r="G162" s="30"/>
      <c r="H162" s="30">
        <v>853.7</v>
      </c>
      <c r="I162" s="30">
        <f>G162+H162</f>
        <v>853.7</v>
      </c>
      <c r="J162" s="26">
        <v>0</v>
      </c>
      <c r="K162" s="26">
        <v>0</v>
      </c>
    </row>
    <row r="163" spans="1:11" s="9" customFormat="1" ht="14" x14ac:dyDescent="0.3">
      <c r="A163" s="66" t="s">
        <v>14</v>
      </c>
      <c r="B163" s="22" t="s">
        <v>66</v>
      </c>
      <c r="C163" s="22" t="s">
        <v>11</v>
      </c>
      <c r="D163" s="22" t="s">
        <v>9</v>
      </c>
      <c r="E163" s="22"/>
      <c r="F163" s="22" t="s">
        <v>7</v>
      </c>
      <c r="G163" s="23">
        <f>G178+G164</f>
        <v>9332.5</v>
      </c>
      <c r="H163" s="23">
        <f>H178+H164</f>
        <v>23.400000000000006</v>
      </c>
      <c r="I163" s="23">
        <f>I178+I164</f>
        <v>9355.9</v>
      </c>
      <c r="J163" s="23">
        <f>J178+J164</f>
        <v>7941.2</v>
      </c>
      <c r="K163" s="23">
        <f>K178+K164</f>
        <v>7998.9000000000005</v>
      </c>
    </row>
    <row r="164" spans="1:11" s="9" customFormat="1" ht="56" x14ac:dyDescent="0.3">
      <c r="A164" s="66" t="s">
        <v>122</v>
      </c>
      <c r="B164" s="22" t="s">
        <v>66</v>
      </c>
      <c r="C164" s="22" t="s">
        <v>11</v>
      </c>
      <c r="D164" s="22" t="s">
        <v>9</v>
      </c>
      <c r="E164" s="22" t="s">
        <v>117</v>
      </c>
      <c r="F164" s="22"/>
      <c r="G164" s="23">
        <f>G165</f>
        <v>2731.5</v>
      </c>
      <c r="H164" s="23">
        <f>H165</f>
        <v>-200</v>
      </c>
      <c r="I164" s="23">
        <f>I165</f>
        <v>2531.5</v>
      </c>
      <c r="J164" s="23">
        <f t="shared" ref="J164:K164" si="66">J165</f>
        <v>1042.3</v>
      </c>
      <c r="K164" s="23">
        <f t="shared" si="66"/>
        <v>1103.8</v>
      </c>
    </row>
    <row r="165" spans="1:11" s="9" customFormat="1" ht="42" x14ac:dyDescent="0.3">
      <c r="A165" s="66" t="s">
        <v>123</v>
      </c>
      <c r="B165" s="22" t="s">
        <v>66</v>
      </c>
      <c r="C165" s="22" t="s">
        <v>11</v>
      </c>
      <c r="D165" s="22" t="s">
        <v>9</v>
      </c>
      <c r="E165" s="22" t="s">
        <v>124</v>
      </c>
      <c r="F165" s="22"/>
      <c r="G165" s="23">
        <f>G174+G166+G170</f>
        <v>2731.5</v>
      </c>
      <c r="H165" s="23">
        <f>H174+H166+H170</f>
        <v>-200</v>
      </c>
      <c r="I165" s="23">
        <f>I174+I166+I170</f>
        <v>2531.5</v>
      </c>
      <c r="J165" s="23">
        <f>J174+J166+J170</f>
        <v>1042.3</v>
      </c>
      <c r="K165" s="23">
        <f>K174+K166+K170</f>
        <v>1103.8</v>
      </c>
    </row>
    <row r="166" spans="1:11" ht="42" hidden="1" x14ac:dyDescent="0.3">
      <c r="A166" s="89" t="s">
        <v>127</v>
      </c>
      <c r="B166" s="38" t="s">
        <v>66</v>
      </c>
      <c r="C166" s="38" t="s">
        <v>11</v>
      </c>
      <c r="D166" s="38" t="s">
        <v>9</v>
      </c>
      <c r="E166" s="38" t="s">
        <v>159</v>
      </c>
      <c r="F166" s="38"/>
      <c r="G166" s="41">
        <f t="shared" ref="G166:I168" si="67">G167</f>
        <v>200</v>
      </c>
      <c r="H166" s="41">
        <f t="shared" si="67"/>
        <v>-200</v>
      </c>
      <c r="I166" s="41">
        <f t="shared" si="67"/>
        <v>0</v>
      </c>
      <c r="J166" s="41">
        <f t="shared" ref="J166:K166" si="68">J167</f>
        <v>0</v>
      </c>
      <c r="K166" s="41">
        <f t="shared" si="68"/>
        <v>0</v>
      </c>
    </row>
    <row r="167" spans="1:11" ht="28" hidden="1" x14ac:dyDescent="0.3">
      <c r="A167" s="48" t="s">
        <v>101</v>
      </c>
      <c r="B167" s="38" t="s">
        <v>66</v>
      </c>
      <c r="C167" s="38" t="s">
        <v>11</v>
      </c>
      <c r="D167" s="38" t="s">
        <v>9</v>
      </c>
      <c r="E167" s="38" t="s">
        <v>159</v>
      </c>
      <c r="F167" s="38" t="s">
        <v>30</v>
      </c>
      <c r="G167" s="41">
        <f t="shared" si="67"/>
        <v>200</v>
      </c>
      <c r="H167" s="41">
        <f t="shared" si="67"/>
        <v>-200</v>
      </c>
      <c r="I167" s="41">
        <f t="shared" si="67"/>
        <v>0</v>
      </c>
      <c r="J167" s="41">
        <f t="shared" ref="J167:K167" si="69">J168</f>
        <v>0</v>
      </c>
      <c r="K167" s="41">
        <f t="shared" si="69"/>
        <v>0</v>
      </c>
    </row>
    <row r="168" spans="1:11" ht="28" hidden="1" x14ac:dyDescent="0.3">
      <c r="A168" s="89" t="s">
        <v>54</v>
      </c>
      <c r="B168" s="38" t="s">
        <v>66</v>
      </c>
      <c r="C168" s="38" t="s">
        <v>11</v>
      </c>
      <c r="D168" s="38" t="s">
        <v>9</v>
      </c>
      <c r="E168" s="38" t="s">
        <v>159</v>
      </c>
      <c r="F168" s="38" t="s">
        <v>31</v>
      </c>
      <c r="G168" s="41">
        <f t="shared" si="67"/>
        <v>200</v>
      </c>
      <c r="H168" s="41">
        <f t="shared" si="67"/>
        <v>-200</v>
      </c>
      <c r="I168" s="41">
        <f t="shared" si="67"/>
        <v>0</v>
      </c>
      <c r="J168" s="41">
        <f t="shared" ref="J168:K168" si="70">J169</f>
        <v>0</v>
      </c>
      <c r="K168" s="41">
        <f t="shared" si="70"/>
        <v>0</v>
      </c>
    </row>
    <row r="169" spans="1:11" ht="28" hidden="1" x14ac:dyDescent="0.3">
      <c r="A169" s="72" t="s">
        <v>126</v>
      </c>
      <c r="B169" s="29" t="s">
        <v>66</v>
      </c>
      <c r="C169" s="29" t="s">
        <v>11</v>
      </c>
      <c r="D169" s="29" t="s">
        <v>9</v>
      </c>
      <c r="E169" s="29" t="s">
        <v>159</v>
      </c>
      <c r="F169" s="29" t="s">
        <v>26</v>
      </c>
      <c r="G169" s="30">
        <f>214.8-14.8</f>
        <v>200</v>
      </c>
      <c r="H169" s="30">
        <v>-200</v>
      </c>
      <c r="I169" s="30">
        <f>G169+H169</f>
        <v>0</v>
      </c>
      <c r="J169" s="30">
        <v>0</v>
      </c>
      <c r="K169" s="30">
        <v>0</v>
      </c>
    </row>
    <row r="170" spans="1:11" s="9" customFormat="1" ht="51.75" customHeight="1" x14ac:dyDescent="0.3">
      <c r="A170" s="75" t="s">
        <v>127</v>
      </c>
      <c r="B170" s="76" t="s">
        <v>66</v>
      </c>
      <c r="C170" s="76" t="s">
        <v>11</v>
      </c>
      <c r="D170" s="76" t="s">
        <v>9</v>
      </c>
      <c r="E170" s="76" t="s">
        <v>161</v>
      </c>
      <c r="F170" s="76"/>
      <c r="G170" s="41">
        <f t="shared" ref="G170:I172" si="71">G171</f>
        <v>1621.7</v>
      </c>
      <c r="H170" s="41">
        <f t="shared" si="71"/>
        <v>0</v>
      </c>
      <c r="I170" s="28">
        <f t="shared" si="71"/>
        <v>1621.7</v>
      </c>
      <c r="J170" s="41">
        <f t="shared" ref="J170:K172" si="72">J171</f>
        <v>0</v>
      </c>
      <c r="K170" s="41">
        <f t="shared" si="72"/>
        <v>0</v>
      </c>
    </row>
    <row r="171" spans="1:11" s="9" customFormat="1" ht="28" x14ac:dyDescent="0.3">
      <c r="A171" s="75" t="s">
        <v>101</v>
      </c>
      <c r="B171" s="76" t="s">
        <v>66</v>
      </c>
      <c r="C171" s="76" t="s">
        <v>11</v>
      </c>
      <c r="D171" s="76" t="s">
        <v>9</v>
      </c>
      <c r="E171" s="76" t="s">
        <v>161</v>
      </c>
      <c r="F171" s="76" t="s">
        <v>30</v>
      </c>
      <c r="G171" s="41">
        <f t="shared" si="71"/>
        <v>1621.7</v>
      </c>
      <c r="H171" s="41">
        <f t="shared" si="71"/>
        <v>0</v>
      </c>
      <c r="I171" s="28">
        <f t="shared" si="71"/>
        <v>1621.7</v>
      </c>
      <c r="J171" s="41">
        <f t="shared" si="72"/>
        <v>0</v>
      </c>
      <c r="K171" s="41">
        <f t="shared" si="72"/>
        <v>0</v>
      </c>
    </row>
    <row r="172" spans="1:11" s="9" customFormat="1" ht="34.5" customHeight="1" x14ac:dyDescent="0.3">
      <c r="A172" s="75" t="s">
        <v>54</v>
      </c>
      <c r="B172" s="76" t="s">
        <v>66</v>
      </c>
      <c r="C172" s="76" t="s">
        <v>11</v>
      </c>
      <c r="D172" s="76" t="s">
        <v>9</v>
      </c>
      <c r="E172" s="76" t="s">
        <v>161</v>
      </c>
      <c r="F172" s="76" t="s">
        <v>31</v>
      </c>
      <c r="G172" s="41">
        <f t="shared" si="71"/>
        <v>1621.7</v>
      </c>
      <c r="H172" s="41">
        <f t="shared" si="71"/>
        <v>0</v>
      </c>
      <c r="I172" s="28">
        <f t="shared" si="71"/>
        <v>1621.7</v>
      </c>
      <c r="J172" s="41">
        <f t="shared" si="72"/>
        <v>0</v>
      </c>
      <c r="K172" s="41">
        <f t="shared" si="72"/>
        <v>0</v>
      </c>
    </row>
    <row r="173" spans="1:11" s="9" customFormat="1" ht="28" x14ac:dyDescent="0.3">
      <c r="A173" s="72" t="s">
        <v>126</v>
      </c>
      <c r="B173" s="29" t="s">
        <v>66</v>
      </c>
      <c r="C173" s="29" t="s">
        <v>11</v>
      </c>
      <c r="D173" s="29" t="s">
        <v>9</v>
      </c>
      <c r="E173" s="29" t="s">
        <v>161</v>
      </c>
      <c r="F173" s="29" t="s">
        <v>26</v>
      </c>
      <c r="G173" s="30">
        <f>1606.9+14.8</f>
        <v>1621.7</v>
      </c>
      <c r="H173" s="30">
        <v>0</v>
      </c>
      <c r="I173" s="30">
        <f>G173+H173</f>
        <v>1621.7</v>
      </c>
      <c r="J173" s="30">
        <v>0</v>
      </c>
      <c r="K173" s="30">
        <v>0</v>
      </c>
    </row>
    <row r="174" spans="1:11" ht="28" x14ac:dyDescent="0.3">
      <c r="A174" s="48" t="s">
        <v>118</v>
      </c>
      <c r="B174" s="27" t="s">
        <v>66</v>
      </c>
      <c r="C174" s="27" t="s">
        <v>11</v>
      </c>
      <c r="D174" s="27" t="s">
        <v>9</v>
      </c>
      <c r="E174" s="27" t="s">
        <v>125</v>
      </c>
      <c r="F174" s="27"/>
      <c r="G174" s="41">
        <f t="shared" ref="G174:I176" si="73">G175</f>
        <v>909.8</v>
      </c>
      <c r="H174" s="41">
        <f t="shared" si="73"/>
        <v>0</v>
      </c>
      <c r="I174" s="41">
        <f t="shared" si="73"/>
        <v>909.8</v>
      </c>
      <c r="J174" s="23">
        <f t="shared" ref="J174:K176" si="74">J175</f>
        <v>1042.3</v>
      </c>
      <c r="K174" s="23">
        <f t="shared" si="74"/>
        <v>1103.8</v>
      </c>
    </row>
    <row r="175" spans="1:11" ht="28" x14ac:dyDescent="0.3">
      <c r="A175" s="48" t="s">
        <v>101</v>
      </c>
      <c r="B175" s="27" t="s">
        <v>66</v>
      </c>
      <c r="C175" s="27" t="s">
        <v>11</v>
      </c>
      <c r="D175" s="27" t="s">
        <v>9</v>
      </c>
      <c r="E175" s="27" t="s">
        <v>125</v>
      </c>
      <c r="F175" s="27" t="s">
        <v>30</v>
      </c>
      <c r="G175" s="41">
        <f t="shared" si="73"/>
        <v>909.8</v>
      </c>
      <c r="H175" s="41">
        <f t="shared" si="73"/>
        <v>0</v>
      </c>
      <c r="I175" s="41">
        <f t="shared" si="73"/>
        <v>909.8</v>
      </c>
      <c r="J175" s="23">
        <f t="shared" si="74"/>
        <v>1042.3</v>
      </c>
      <c r="K175" s="23">
        <f t="shared" si="74"/>
        <v>1103.8</v>
      </c>
    </row>
    <row r="176" spans="1:11" ht="28" x14ac:dyDescent="0.3">
      <c r="A176" s="48" t="s">
        <v>54</v>
      </c>
      <c r="B176" s="27" t="s">
        <v>66</v>
      </c>
      <c r="C176" s="27" t="s">
        <v>11</v>
      </c>
      <c r="D176" s="27" t="s">
        <v>9</v>
      </c>
      <c r="E176" s="27" t="s">
        <v>125</v>
      </c>
      <c r="F176" s="27" t="s">
        <v>31</v>
      </c>
      <c r="G176" s="41">
        <f t="shared" si="73"/>
        <v>909.8</v>
      </c>
      <c r="H176" s="41">
        <f t="shared" si="73"/>
        <v>0</v>
      </c>
      <c r="I176" s="41">
        <f t="shared" si="73"/>
        <v>909.8</v>
      </c>
      <c r="J176" s="23">
        <f t="shared" si="74"/>
        <v>1042.3</v>
      </c>
      <c r="K176" s="23">
        <f t="shared" si="74"/>
        <v>1103.8</v>
      </c>
    </row>
    <row r="177" spans="1:11" ht="28" x14ac:dyDescent="0.3">
      <c r="A177" s="72" t="s">
        <v>126</v>
      </c>
      <c r="B177" s="29" t="s">
        <v>66</v>
      </c>
      <c r="C177" s="29" t="s">
        <v>11</v>
      </c>
      <c r="D177" s="29" t="s">
        <v>9</v>
      </c>
      <c r="E177" s="29" t="s">
        <v>125</v>
      </c>
      <c r="F177" s="29" t="s">
        <v>26</v>
      </c>
      <c r="G177" s="30">
        <v>909.8</v>
      </c>
      <c r="H177" s="30">
        <v>0</v>
      </c>
      <c r="I177" s="30">
        <f>G177+H177</f>
        <v>909.8</v>
      </c>
      <c r="J177" s="30">
        <v>1042.3</v>
      </c>
      <c r="K177" s="30">
        <v>1103.8</v>
      </c>
    </row>
    <row r="178" spans="1:11" ht="14" x14ac:dyDescent="0.3">
      <c r="A178" s="48" t="s">
        <v>28</v>
      </c>
      <c r="B178" s="22" t="s">
        <v>66</v>
      </c>
      <c r="C178" s="22" t="s">
        <v>11</v>
      </c>
      <c r="D178" s="22" t="s">
        <v>9</v>
      </c>
      <c r="E178" s="20" t="s">
        <v>76</v>
      </c>
      <c r="F178" s="22"/>
      <c r="G178" s="23">
        <f>G187+G196+G183+G179+G192+G200</f>
        <v>6601</v>
      </c>
      <c r="H178" s="23">
        <f>H187+H196+H183+H179+H192+H200</f>
        <v>223.4</v>
      </c>
      <c r="I178" s="23">
        <f>I187+I196+I183+I179+I192+I200</f>
        <v>6824.4</v>
      </c>
      <c r="J178" s="23">
        <f>J187+J196+J183+J179</f>
        <v>6898.9</v>
      </c>
      <c r="K178" s="23">
        <f>K187+K196+K183+K179</f>
        <v>6895.1</v>
      </c>
    </row>
    <row r="179" spans="1:11" s="9" customFormat="1" ht="28" x14ac:dyDescent="0.3">
      <c r="A179" s="67" t="s">
        <v>99</v>
      </c>
      <c r="B179" s="22" t="s">
        <v>66</v>
      </c>
      <c r="C179" s="22" t="s">
        <v>11</v>
      </c>
      <c r="D179" s="22" t="s">
        <v>9</v>
      </c>
      <c r="E179" s="20" t="s">
        <v>98</v>
      </c>
      <c r="F179" s="38"/>
      <c r="G179" s="41">
        <f t="shared" ref="G179:K181" si="75">G180</f>
        <v>150</v>
      </c>
      <c r="H179" s="41">
        <f t="shared" si="75"/>
        <v>0</v>
      </c>
      <c r="I179" s="41">
        <f t="shared" si="75"/>
        <v>150</v>
      </c>
      <c r="J179" s="41">
        <f t="shared" si="75"/>
        <v>0</v>
      </c>
      <c r="K179" s="41">
        <f t="shared" si="75"/>
        <v>0</v>
      </c>
    </row>
    <row r="180" spans="1:11" ht="28" x14ac:dyDescent="0.3">
      <c r="A180" s="50" t="s">
        <v>101</v>
      </c>
      <c r="B180" s="22" t="s">
        <v>66</v>
      </c>
      <c r="C180" s="22" t="s">
        <v>11</v>
      </c>
      <c r="D180" s="22" t="s">
        <v>9</v>
      </c>
      <c r="E180" s="20" t="s">
        <v>98</v>
      </c>
      <c r="F180" s="22" t="s">
        <v>30</v>
      </c>
      <c r="G180" s="23">
        <f t="shared" si="75"/>
        <v>150</v>
      </c>
      <c r="H180" s="23">
        <f t="shared" si="75"/>
        <v>0</v>
      </c>
      <c r="I180" s="23">
        <f t="shared" si="75"/>
        <v>150</v>
      </c>
      <c r="J180" s="23">
        <f t="shared" si="75"/>
        <v>0</v>
      </c>
      <c r="K180" s="23">
        <f t="shared" si="75"/>
        <v>0</v>
      </c>
    </row>
    <row r="181" spans="1:11" ht="28" x14ac:dyDescent="0.3">
      <c r="A181" s="50" t="s">
        <v>54</v>
      </c>
      <c r="B181" s="22" t="s">
        <v>66</v>
      </c>
      <c r="C181" s="22" t="s">
        <v>11</v>
      </c>
      <c r="D181" s="22" t="s">
        <v>9</v>
      </c>
      <c r="E181" s="20" t="s">
        <v>98</v>
      </c>
      <c r="F181" s="22" t="s">
        <v>31</v>
      </c>
      <c r="G181" s="23">
        <f t="shared" si="75"/>
        <v>150</v>
      </c>
      <c r="H181" s="23">
        <f t="shared" si="75"/>
        <v>0</v>
      </c>
      <c r="I181" s="23">
        <f t="shared" si="75"/>
        <v>150</v>
      </c>
      <c r="J181" s="23">
        <f t="shared" si="75"/>
        <v>0</v>
      </c>
      <c r="K181" s="23">
        <f t="shared" si="75"/>
        <v>0</v>
      </c>
    </row>
    <row r="182" spans="1:11" ht="14" x14ac:dyDescent="0.3">
      <c r="A182" s="51" t="s">
        <v>105</v>
      </c>
      <c r="B182" s="24" t="s">
        <v>66</v>
      </c>
      <c r="C182" s="25" t="s">
        <v>11</v>
      </c>
      <c r="D182" s="25" t="s">
        <v>9</v>
      </c>
      <c r="E182" s="24" t="s">
        <v>98</v>
      </c>
      <c r="F182" s="24" t="s">
        <v>26</v>
      </c>
      <c r="G182" s="30">
        <v>150</v>
      </c>
      <c r="H182" s="30">
        <v>0</v>
      </c>
      <c r="I182" s="30">
        <f>G182+H182</f>
        <v>150</v>
      </c>
      <c r="J182" s="26">
        <v>0</v>
      </c>
      <c r="K182" s="26">
        <v>0</v>
      </c>
    </row>
    <row r="183" spans="1:11" ht="42" x14ac:dyDescent="0.3">
      <c r="A183" s="61" t="s">
        <v>73</v>
      </c>
      <c r="B183" s="22" t="s">
        <v>66</v>
      </c>
      <c r="C183" s="22" t="s">
        <v>11</v>
      </c>
      <c r="D183" s="22" t="s">
        <v>9</v>
      </c>
      <c r="E183" s="22" t="s">
        <v>91</v>
      </c>
      <c r="F183" s="22" t="s">
        <v>7</v>
      </c>
      <c r="G183" s="41">
        <f t="shared" ref="G183:K185" si="76">G184</f>
        <v>3798.1</v>
      </c>
      <c r="H183" s="41">
        <f t="shared" si="76"/>
        <v>0</v>
      </c>
      <c r="I183" s="41">
        <f t="shared" si="76"/>
        <v>3798.1</v>
      </c>
      <c r="J183" s="28">
        <f t="shared" si="76"/>
        <v>5999.4</v>
      </c>
      <c r="K183" s="28">
        <f t="shared" si="76"/>
        <v>5895.6</v>
      </c>
    </row>
    <row r="184" spans="1:11" s="9" customFormat="1" ht="28" x14ac:dyDescent="0.3">
      <c r="A184" s="50" t="s">
        <v>101</v>
      </c>
      <c r="B184" s="22" t="s">
        <v>66</v>
      </c>
      <c r="C184" s="22" t="s">
        <v>11</v>
      </c>
      <c r="D184" s="22" t="s">
        <v>9</v>
      </c>
      <c r="E184" s="20" t="s">
        <v>91</v>
      </c>
      <c r="F184" s="22" t="s">
        <v>30</v>
      </c>
      <c r="G184" s="41">
        <f t="shared" si="76"/>
        <v>3798.1</v>
      </c>
      <c r="H184" s="41">
        <f t="shared" si="76"/>
        <v>0</v>
      </c>
      <c r="I184" s="41">
        <f t="shared" si="76"/>
        <v>3798.1</v>
      </c>
      <c r="J184" s="23">
        <f t="shared" si="76"/>
        <v>5999.4</v>
      </c>
      <c r="K184" s="23">
        <f t="shared" si="76"/>
        <v>5895.6</v>
      </c>
    </row>
    <row r="185" spans="1:11" s="9" customFormat="1" ht="28" x14ac:dyDescent="0.3">
      <c r="A185" s="50" t="s">
        <v>54</v>
      </c>
      <c r="B185" s="22" t="s">
        <v>66</v>
      </c>
      <c r="C185" s="22" t="s">
        <v>11</v>
      </c>
      <c r="D185" s="22" t="s">
        <v>9</v>
      </c>
      <c r="E185" s="20" t="s">
        <v>91</v>
      </c>
      <c r="F185" s="22" t="s">
        <v>31</v>
      </c>
      <c r="G185" s="41">
        <f t="shared" si="76"/>
        <v>3798.1</v>
      </c>
      <c r="H185" s="41">
        <f t="shared" si="76"/>
        <v>0</v>
      </c>
      <c r="I185" s="41">
        <f t="shared" si="76"/>
        <v>3798.1</v>
      </c>
      <c r="J185" s="23">
        <f t="shared" si="76"/>
        <v>5999.4</v>
      </c>
      <c r="K185" s="23">
        <f t="shared" si="76"/>
        <v>5895.6</v>
      </c>
    </row>
    <row r="186" spans="1:11" s="9" customFormat="1" ht="14" x14ac:dyDescent="0.3">
      <c r="A186" s="51" t="s">
        <v>105</v>
      </c>
      <c r="B186" s="24" t="s">
        <v>66</v>
      </c>
      <c r="C186" s="25" t="s">
        <v>11</v>
      </c>
      <c r="D186" s="25" t="s">
        <v>9</v>
      </c>
      <c r="E186" s="24" t="s">
        <v>91</v>
      </c>
      <c r="F186" s="24" t="s">
        <v>26</v>
      </c>
      <c r="G186" s="30">
        <v>3798.1</v>
      </c>
      <c r="H186" s="30">
        <v>0</v>
      </c>
      <c r="I186" s="30">
        <f>G186+H186</f>
        <v>3798.1</v>
      </c>
      <c r="J186" s="26">
        <v>5999.4</v>
      </c>
      <c r="K186" s="26">
        <v>5895.6</v>
      </c>
    </row>
    <row r="187" spans="1:11" s="9" customFormat="1" ht="14" x14ac:dyDescent="0.3">
      <c r="A187" s="61" t="s">
        <v>15</v>
      </c>
      <c r="B187" s="22" t="s">
        <v>66</v>
      </c>
      <c r="C187" s="22" t="s">
        <v>11</v>
      </c>
      <c r="D187" s="22" t="s">
        <v>9</v>
      </c>
      <c r="E187" s="22" t="s">
        <v>92</v>
      </c>
      <c r="F187" s="22" t="s">
        <v>7</v>
      </c>
      <c r="G187" s="41">
        <f t="shared" ref="G187:K188" si="77">G188</f>
        <v>1634</v>
      </c>
      <c r="H187" s="41">
        <f t="shared" si="77"/>
        <v>-10</v>
      </c>
      <c r="I187" s="41">
        <f t="shared" si="77"/>
        <v>1624</v>
      </c>
      <c r="J187" s="28">
        <f t="shared" si="77"/>
        <v>869.5</v>
      </c>
      <c r="K187" s="28">
        <f t="shared" si="77"/>
        <v>869.5</v>
      </c>
    </row>
    <row r="188" spans="1:11" s="9" customFormat="1" ht="28" x14ac:dyDescent="0.3">
      <c r="A188" s="50" t="s">
        <v>101</v>
      </c>
      <c r="B188" s="22" t="s">
        <v>66</v>
      </c>
      <c r="C188" s="22" t="s">
        <v>11</v>
      </c>
      <c r="D188" s="22" t="s">
        <v>9</v>
      </c>
      <c r="E188" s="20" t="s">
        <v>92</v>
      </c>
      <c r="F188" s="22" t="s">
        <v>30</v>
      </c>
      <c r="G188" s="41">
        <f t="shared" si="77"/>
        <v>1634</v>
      </c>
      <c r="H188" s="41">
        <f t="shared" si="77"/>
        <v>-10</v>
      </c>
      <c r="I188" s="41">
        <f t="shared" si="77"/>
        <v>1624</v>
      </c>
      <c r="J188" s="23">
        <f t="shared" si="77"/>
        <v>869.5</v>
      </c>
      <c r="K188" s="23">
        <f t="shared" si="77"/>
        <v>869.5</v>
      </c>
    </row>
    <row r="189" spans="1:11" s="9" customFormat="1" ht="28" x14ac:dyDescent="0.3">
      <c r="A189" s="50" t="s">
        <v>54</v>
      </c>
      <c r="B189" s="22" t="s">
        <v>66</v>
      </c>
      <c r="C189" s="22" t="s">
        <v>11</v>
      </c>
      <c r="D189" s="22" t="s">
        <v>9</v>
      </c>
      <c r="E189" s="20" t="s">
        <v>92</v>
      </c>
      <c r="F189" s="22" t="s">
        <v>31</v>
      </c>
      <c r="G189" s="41">
        <f>G190+G191</f>
        <v>1634</v>
      </c>
      <c r="H189" s="41">
        <f>H190+H191</f>
        <v>-10</v>
      </c>
      <c r="I189" s="41">
        <f>I190+I191</f>
        <v>1624</v>
      </c>
      <c r="J189" s="41">
        <f t="shared" ref="J189:K189" si="78">J190+J191</f>
        <v>869.5</v>
      </c>
      <c r="K189" s="41">
        <f t="shared" si="78"/>
        <v>869.5</v>
      </c>
    </row>
    <row r="190" spans="1:11" s="9" customFormat="1" ht="14" x14ac:dyDescent="0.3">
      <c r="A190" s="51" t="s">
        <v>105</v>
      </c>
      <c r="B190" s="24" t="s">
        <v>66</v>
      </c>
      <c r="C190" s="25" t="s">
        <v>11</v>
      </c>
      <c r="D190" s="25" t="s">
        <v>9</v>
      </c>
      <c r="E190" s="24" t="s">
        <v>92</v>
      </c>
      <c r="F190" s="24" t="s">
        <v>26</v>
      </c>
      <c r="G190" s="30">
        <v>777.6</v>
      </c>
      <c r="H190" s="30">
        <v>-10</v>
      </c>
      <c r="I190" s="30">
        <f>G190+H190</f>
        <v>767.6</v>
      </c>
      <c r="J190" s="26">
        <v>180</v>
      </c>
      <c r="K190" s="26">
        <v>180</v>
      </c>
    </row>
    <row r="191" spans="1:11" s="9" customFormat="1" ht="14" x14ac:dyDescent="0.3">
      <c r="A191" s="55" t="s">
        <v>145</v>
      </c>
      <c r="B191" s="24" t="s">
        <v>66</v>
      </c>
      <c r="C191" s="25" t="s">
        <v>11</v>
      </c>
      <c r="D191" s="25" t="s">
        <v>9</v>
      </c>
      <c r="E191" s="24" t="s">
        <v>92</v>
      </c>
      <c r="F191" s="24" t="s">
        <v>144</v>
      </c>
      <c r="G191" s="30">
        <v>856.4</v>
      </c>
      <c r="H191" s="30">
        <v>0</v>
      </c>
      <c r="I191" s="30">
        <f>G191+H191</f>
        <v>856.4</v>
      </c>
      <c r="J191" s="26">
        <v>689.5</v>
      </c>
      <c r="K191" s="26">
        <v>689.5</v>
      </c>
    </row>
    <row r="192" spans="1:11" s="9" customFormat="1" ht="14" x14ac:dyDescent="0.3">
      <c r="A192" s="67" t="s">
        <v>163</v>
      </c>
      <c r="B192" s="22" t="s">
        <v>66</v>
      </c>
      <c r="C192" s="22" t="s">
        <v>11</v>
      </c>
      <c r="D192" s="22" t="s">
        <v>9</v>
      </c>
      <c r="E192" s="22" t="s">
        <v>162</v>
      </c>
      <c r="F192" s="74"/>
      <c r="G192" s="41">
        <f t="shared" ref="G192:I194" si="79">G193</f>
        <v>500</v>
      </c>
      <c r="H192" s="41">
        <f t="shared" si="79"/>
        <v>0</v>
      </c>
      <c r="I192" s="41">
        <f t="shared" si="79"/>
        <v>500</v>
      </c>
      <c r="J192" s="41">
        <f t="shared" ref="J192:K192" si="80">J193</f>
        <v>0</v>
      </c>
      <c r="K192" s="41">
        <f t="shared" si="80"/>
        <v>0</v>
      </c>
    </row>
    <row r="193" spans="1:12" s="9" customFormat="1" ht="28" x14ac:dyDescent="0.3">
      <c r="A193" s="50" t="s">
        <v>101</v>
      </c>
      <c r="B193" s="22" t="s">
        <v>66</v>
      </c>
      <c r="C193" s="22" t="s">
        <v>11</v>
      </c>
      <c r="D193" s="22" t="s">
        <v>9</v>
      </c>
      <c r="E193" s="22" t="s">
        <v>162</v>
      </c>
      <c r="F193" s="74" t="s">
        <v>30</v>
      </c>
      <c r="G193" s="41">
        <f t="shared" si="79"/>
        <v>500</v>
      </c>
      <c r="H193" s="41">
        <f t="shared" si="79"/>
        <v>0</v>
      </c>
      <c r="I193" s="41">
        <f t="shared" si="79"/>
        <v>500</v>
      </c>
      <c r="J193" s="41">
        <f t="shared" ref="J193:K193" si="81">J194</f>
        <v>0</v>
      </c>
      <c r="K193" s="41">
        <f t="shared" si="81"/>
        <v>0</v>
      </c>
      <c r="L193" s="9" t="s">
        <v>142</v>
      </c>
    </row>
    <row r="194" spans="1:12" ht="28" x14ac:dyDescent="0.3">
      <c r="A194" s="50" t="s">
        <v>54</v>
      </c>
      <c r="B194" s="22" t="s">
        <v>66</v>
      </c>
      <c r="C194" s="22" t="s">
        <v>11</v>
      </c>
      <c r="D194" s="22" t="s">
        <v>9</v>
      </c>
      <c r="E194" s="22" t="s">
        <v>162</v>
      </c>
      <c r="F194" s="74" t="s">
        <v>31</v>
      </c>
      <c r="G194" s="41">
        <f t="shared" si="79"/>
        <v>500</v>
      </c>
      <c r="H194" s="41">
        <f t="shared" si="79"/>
        <v>0</v>
      </c>
      <c r="I194" s="41">
        <f t="shared" si="79"/>
        <v>500</v>
      </c>
      <c r="J194" s="41">
        <f t="shared" ref="J194:K194" si="82">J195</f>
        <v>0</v>
      </c>
      <c r="K194" s="41">
        <f t="shared" si="82"/>
        <v>0</v>
      </c>
    </row>
    <row r="195" spans="1:12" ht="14" x14ac:dyDescent="0.3">
      <c r="A195" s="51" t="s">
        <v>105</v>
      </c>
      <c r="B195" s="29" t="s">
        <v>66</v>
      </c>
      <c r="C195" s="29" t="s">
        <v>11</v>
      </c>
      <c r="D195" s="29" t="s">
        <v>9</v>
      </c>
      <c r="E195" s="29" t="s">
        <v>162</v>
      </c>
      <c r="F195" s="73" t="s">
        <v>26</v>
      </c>
      <c r="G195" s="30">
        <v>500</v>
      </c>
      <c r="H195" s="30">
        <v>0</v>
      </c>
      <c r="I195" s="30">
        <f>G195+H195</f>
        <v>500</v>
      </c>
      <c r="J195" s="30">
        <v>0</v>
      </c>
      <c r="K195" s="30">
        <v>0</v>
      </c>
    </row>
    <row r="196" spans="1:12" ht="14" x14ac:dyDescent="0.3">
      <c r="A196" s="61" t="s">
        <v>56</v>
      </c>
      <c r="B196" s="22" t="s">
        <v>66</v>
      </c>
      <c r="C196" s="22" t="s">
        <v>11</v>
      </c>
      <c r="D196" s="22" t="s">
        <v>9</v>
      </c>
      <c r="E196" s="22" t="s">
        <v>93</v>
      </c>
      <c r="F196" s="22" t="s">
        <v>7</v>
      </c>
      <c r="G196" s="41">
        <f t="shared" ref="G196:K198" si="83">G197</f>
        <v>518.9</v>
      </c>
      <c r="H196" s="41">
        <f t="shared" si="83"/>
        <v>-146.6</v>
      </c>
      <c r="I196" s="41">
        <f t="shared" si="83"/>
        <v>372.29999999999995</v>
      </c>
      <c r="J196" s="23">
        <f t="shared" si="83"/>
        <v>30</v>
      </c>
      <c r="K196" s="23">
        <f t="shared" si="83"/>
        <v>130</v>
      </c>
    </row>
    <row r="197" spans="1:12" s="9" customFormat="1" ht="28" x14ac:dyDescent="0.3">
      <c r="A197" s="50" t="s">
        <v>101</v>
      </c>
      <c r="B197" s="22" t="s">
        <v>66</v>
      </c>
      <c r="C197" s="22" t="s">
        <v>11</v>
      </c>
      <c r="D197" s="22" t="s">
        <v>9</v>
      </c>
      <c r="E197" s="20" t="s">
        <v>93</v>
      </c>
      <c r="F197" s="22" t="s">
        <v>30</v>
      </c>
      <c r="G197" s="41">
        <f t="shared" si="83"/>
        <v>518.9</v>
      </c>
      <c r="H197" s="41">
        <f t="shared" si="83"/>
        <v>-146.6</v>
      </c>
      <c r="I197" s="41">
        <f t="shared" si="83"/>
        <v>372.29999999999995</v>
      </c>
      <c r="J197" s="23">
        <f t="shared" si="83"/>
        <v>30</v>
      </c>
      <c r="K197" s="23">
        <f t="shared" si="83"/>
        <v>130</v>
      </c>
    </row>
    <row r="198" spans="1:12" s="9" customFormat="1" ht="28" x14ac:dyDescent="0.3">
      <c r="A198" s="50" t="s">
        <v>54</v>
      </c>
      <c r="B198" s="22" t="s">
        <v>66</v>
      </c>
      <c r="C198" s="22" t="s">
        <v>11</v>
      </c>
      <c r="D198" s="22" t="s">
        <v>9</v>
      </c>
      <c r="E198" s="22" t="s">
        <v>93</v>
      </c>
      <c r="F198" s="22" t="s">
        <v>31</v>
      </c>
      <c r="G198" s="41">
        <f t="shared" si="83"/>
        <v>518.9</v>
      </c>
      <c r="H198" s="41">
        <f t="shared" si="83"/>
        <v>-146.6</v>
      </c>
      <c r="I198" s="41">
        <f t="shared" si="83"/>
        <v>372.29999999999995</v>
      </c>
      <c r="J198" s="23">
        <f t="shared" si="83"/>
        <v>30</v>
      </c>
      <c r="K198" s="23">
        <f t="shared" si="83"/>
        <v>130</v>
      </c>
    </row>
    <row r="199" spans="1:12" s="9" customFormat="1" ht="14" x14ac:dyDescent="0.3">
      <c r="A199" s="51" t="s">
        <v>105</v>
      </c>
      <c r="B199" s="24" t="s">
        <v>66</v>
      </c>
      <c r="C199" s="25" t="s">
        <v>11</v>
      </c>
      <c r="D199" s="25" t="s">
        <v>9</v>
      </c>
      <c r="E199" s="25" t="s">
        <v>93</v>
      </c>
      <c r="F199" s="24" t="s">
        <v>26</v>
      </c>
      <c r="G199" s="30">
        <v>518.9</v>
      </c>
      <c r="H199" s="30">
        <f>-111.6-5-30</f>
        <v>-146.6</v>
      </c>
      <c r="I199" s="30">
        <f>G199+H199</f>
        <v>372.29999999999995</v>
      </c>
      <c r="J199" s="26">
        <v>30</v>
      </c>
      <c r="K199" s="26">
        <v>130</v>
      </c>
    </row>
    <row r="200" spans="1:12" s="106" customFormat="1" ht="28" x14ac:dyDescent="0.3">
      <c r="A200" s="54" t="s">
        <v>186</v>
      </c>
      <c r="B200" s="20" t="s">
        <v>66</v>
      </c>
      <c r="C200" s="27" t="s">
        <v>11</v>
      </c>
      <c r="D200" s="27" t="s">
        <v>9</v>
      </c>
      <c r="E200" s="20" t="s">
        <v>187</v>
      </c>
      <c r="F200" s="20"/>
      <c r="G200" s="28">
        <f>G201</f>
        <v>0</v>
      </c>
      <c r="H200" s="28">
        <f>H201</f>
        <v>380</v>
      </c>
      <c r="I200" s="28">
        <f>I201</f>
        <v>380</v>
      </c>
      <c r="J200" s="28"/>
      <c r="K200" s="28"/>
    </row>
    <row r="201" spans="1:12" s="106" customFormat="1" ht="28" x14ac:dyDescent="0.3">
      <c r="A201" s="50" t="s">
        <v>101</v>
      </c>
      <c r="B201" s="22" t="s">
        <v>66</v>
      </c>
      <c r="C201" s="22" t="s">
        <v>11</v>
      </c>
      <c r="D201" s="22" t="s">
        <v>9</v>
      </c>
      <c r="E201" s="20" t="s">
        <v>187</v>
      </c>
      <c r="F201" s="22" t="s">
        <v>30</v>
      </c>
      <c r="G201" s="41">
        <f t="shared" ref="G201:K202" si="84">G202</f>
        <v>0</v>
      </c>
      <c r="H201" s="41">
        <f t="shared" si="84"/>
        <v>380</v>
      </c>
      <c r="I201" s="41">
        <f t="shared" si="84"/>
        <v>380</v>
      </c>
      <c r="J201" s="23">
        <f t="shared" si="84"/>
        <v>30</v>
      </c>
      <c r="K201" s="23">
        <f t="shared" si="84"/>
        <v>130</v>
      </c>
    </row>
    <row r="202" spans="1:12" s="106" customFormat="1" ht="28" x14ac:dyDescent="0.3">
      <c r="A202" s="50" t="s">
        <v>54</v>
      </c>
      <c r="B202" s="22" t="s">
        <v>66</v>
      </c>
      <c r="C202" s="22" t="s">
        <v>11</v>
      </c>
      <c r="D202" s="22" t="s">
        <v>9</v>
      </c>
      <c r="E202" s="20" t="s">
        <v>187</v>
      </c>
      <c r="F202" s="22" t="s">
        <v>31</v>
      </c>
      <c r="G202" s="41">
        <f t="shared" si="84"/>
        <v>0</v>
      </c>
      <c r="H202" s="41">
        <f t="shared" si="84"/>
        <v>380</v>
      </c>
      <c r="I202" s="41">
        <f t="shared" si="84"/>
        <v>380</v>
      </c>
      <c r="J202" s="23">
        <f t="shared" si="84"/>
        <v>30</v>
      </c>
      <c r="K202" s="23">
        <f t="shared" si="84"/>
        <v>130</v>
      </c>
    </row>
    <row r="203" spans="1:12" s="106" customFormat="1" ht="14" x14ac:dyDescent="0.3">
      <c r="A203" s="51" t="s">
        <v>105</v>
      </c>
      <c r="B203" s="24" t="s">
        <v>66</v>
      </c>
      <c r="C203" s="25" t="s">
        <v>11</v>
      </c>
      <c r="D203" s="25" t="s">
        <v>9</v>
      </c>
      <c r="E203" s="73" t="s">
        <v>187</v>
      </c>
      <c r="F203" s="24" t="s">
        <v>26</v>
      </c>
      <c r="G203" s="30">
        <v>0</v>
      </c>
      <c r="H203" s="30">
        <v>380</v>
      </c>
      <c r="I203" s="30">
        <f>G203+H203</f>
        <v>380</v>
      </c>
      <c r="J203" s="26">
        <v>30</v>
      </c>
      <c r="K203" s="26">
        <v>130</v>
      </c>
    </row>
    <row r="204" spans="1:12" s="106" customFormat="1" ht="28" x14ac:dyDescent="0.3">
      <c r="A204" s="54" t="s">
        <v>185</v>
      </c>
      <c r="B204" s="74" t="s">
        <v>66</v>
      </c>
      <c r="C204" s="38" t="s">
        <v>11</v>
      </c>
      <c r="D204" s="38" t="s">
        <v>11</v>
      </c>
      <c r="E204" s="27"/>
      <c r="F204" s="20"/>
      <c r="G204" s="28"/>
      <c r="H204" s="28">
        <f>H205</f>
        <v>8</v>
      </c>
      <c r="I204" s="28">
        <f>G204+H204</f>
        <v>8</v>
      </c>
      <c r="J204" s="28"/>
      <c r="K204" s="28"/>
    </row>
    <row r="205" spans="1:12" s="106" customFormat="1" ht="140" x14ac:dyDescent="0.3">
      <c r="A205" s="90" t="s">
        <v>149</v>
      </c>
      <c r="B205" s="74" t="s">
        <v>66</v>
      </c>
      <c r="C205" s="38" t="s">
        <v>11</v>
      </c>
      <c r="D205" s="38" t="s">
        <v>11</v>
      </c>
      <c r="E205" s="31" t="s">
        <v>136</v>
      </c>
      <c r="F205" s="74"/>
      <c r="G205" s="41">
        <f t="shared" ref="G205:K206" si="85">G206</f>
        <v>0</v>
      </c>
      <c r="H205" s="41">
        <f t="shared" si="85"/>
        <v>8</v>
      </c>
      <c r="I205" s="41">
        <f t="shared" si="85"/>
        <v>8</v>
      </c>
      <c r="J205" s="41">
        <f t="shared" si="85"/>
        <v>0</v>
      </c>
      <c r="K205" s="41">
        <f t="shared" si="85"/>
        <v>0</v>
      </c>
    </row>
    <row r="206" spans="1:12" s="106" customFormat="1" ht="14" x14ac:dyDescent="0.3">
      <c r="A206" s="54" t="s">
        <v>110</v>
      </c>
      <c r="B206" s="31" t="s">
        <v>66</v>
      </c>
      <c r="C206" s="22" t="s">
        <v>11</v>
      </c>
      <c r="D206" s="22" t="s">
        <v>11</v>
      </c>
      <c r="E206" s="31" t="s">
        <v>136</v>
      </c>
      <c r="F206" s="31" t="s">
        <v>59</v>
      </c>
      <c r="G206" s="41">
        <f t="shared" si="85"/>
        <v>0</v>
      </c>
      <c r="H206" s="41">
        <f t="shared" si="85"/>
        <v>8</v>
      </c>
      <c r="I206" s="41">
        <f t="shared" si="85"/>
        <v>8</v>
      </c>
      <c r="J206" s="41">
        <f>J207</f>
        <v>0</v>
      </c>
      <c r="K206" s="41">
        <f>K207</f>
        <v>0</v>
      </c>
    </row>
    <row r="207" spans="1:12" s="106" customFormat="1" ht="14" x14ac:dyDescent="0.3">
      <c r="A207" s="55" t="s">
        <v>111</v>
      </c>
      <c r="B207" s="24" t="s">
        <v>66</v>
      </c>
      <c r="C207" s="25" t="s">
        <v>11</v>
      </c>
      <c r="D207" s="25" t="s">
        <v>11</v>
      </c>
      <c r="E207" s="24" t="s">
        <v>136</v>
      </c>
      <c r="F207" s="24" t="s">
        <v>60</v>
      </c>
      <c r="G207" s="30">
        <v>0</v>
      </c>
      <c r="H207" s="30">
        <v>8</v>
      </c>
      <c r="I207" s="30">
        <f>G207+H207</f>
        <v>8</v>
      </c>
      <c r="J207" s="26">
        <v>0</v>
      </c>
      <c r="K207" s="26">
        <v>0</v>
      </c>
    </row>
    <row r="208" spans="1:12" s="9" customFormat="1" ht="14" x14ac:dyDescent="0.3">
      <c r="A208" s="60" t="s">
        <v>39</v>
      </c>
      <c r="B208" s="16" t="s">
        <v>66</v>
      </c>
      <c r="C208" s="16" t="s">
        <v>19</v>
      </c>
      <c r="D208" s="16" t="s">
        <v>20</v>
      </c>
      <c r="E208" s="16"/>
      <c r="F208" s="16" t="s">
        <v>7</v>
      </c>
      <c r="G208" s="17">
        <f>G209+G215</f>
        <v>825.90000000000009</v>
      </c>
      <c r="H208" s="17">
        <f>H209+H215</f>
        <v>130</v>
      </c>
      <c r="I208" s="17">
        <f>I209+I215</f>
        <v>955.90000000000009</v>
      </c>
      <c r="J208" s="17">
        <f t="shared" ref="J208:K208" si="86">J209</f>
        <v>789.2</v>
      </c>
      <c r="K208" s="17">
        <f t="shared" si="86"/>
        <v>789.2</v>
      </c>
      <c r="L208" s="9" t="s">
        <v>142</v>
      </c>
    </row>
    <row r="209" spans="1:12" s="9" customFormat="1" ht="14" x14ac:dyDescent="0.3">
      <c r="A209" s="61" t="s">
        <v>21</v>
      </c>
      <c r="B209" s="22" t="s">
        <v>66</v>
      </c>
      <c r="C209" s="22" t="s">
        <v>19</v>
      </c>
      <c r="D209" s="22" t="s">
        <v>8</v>
      </c>
      <c r="E209" s="22"/>
      <c r="F209" s="22"/>
      <c r="G209" s="23">
        <f t="shared" ref="G209:K213" si="87">G210</f>
        <v>789.2</v>
      </c>
      <c r="H209" s="23">
        <f t="shared" si="87"/>
        <v>0</v>
      </c>
      <c r="I209" s="23">
        <f t="shared" si="87"/>
        <v>789.2</v>
      </c>
      <c r="J209" s="23">
        <f t="shared" si="87"/>
        <v>789.2</v>
      </c>
      <c r="K209" s="23">
        <f t="shared" si="87"/>
        <v>789.2</v>
      </c>
    </row>
    <row r="210" spans="1:12" s="9" customFormat="1" ht="14" x14ac:dyDescent="0.3">
      <c r="A210" s="48" t="s">
        <v>28</v>
      </c>
      <c r="B210" s="22" t="s">
        <v>66</v>
      </c>
      <c r="C210" s="22" t="s">
        <v>19</v>
      </c>
      <c r="D210" s="22" t="s">
        <v>8</v>
      </c>
      <c r="E210" s="20" t="s">
        <v>76</v>
      </c>
      <c r="F210" s="22"/>
      <c r="G210" s="23">
        <f t="shared" si="87"/>
        <v>789.2</v>
      </c>
      <c r="H210" s="23">
        <f t="shared" si="87"/>
        <v>0</v>
      </c>
      <c r="I210" s="23">
        <f t="shared" si="87"/>
        <v>789.2</v>
      </c>
      <c r="J210" s="23">
        <f t="shared" si="87"/>
        <v>789.2</v>
      </c>
      <c r="K210" s="23">
        <f t="shared" si="87"/>
        <v>789.2</v>
      </c>
    </row>
    <row r="211" spans="1:12" s="9" customFormat="1" ht="28" x14ac:dyDescent="0.3">
      <c r="A211" s="68" t="s">
        <v>57</v>
      </c>
      <c r="B211" s="22" t="s">
        <v>66</v>
      </c>
      <c r="C211" s="22" t="s">
        <v>19</v>
      </c>
      <c r="D211" s="22" t="s">
        <v>8</v>
      </c>
      <c r="E211" s="20" t="s">
        <v>94</v>
      </c>
      <c r="F211" s="22"/>
      <c r="G211" s="23">
        <f t="shared" si="87"/>
        <v>789.2</v>
      </c>
      <c r="H211" s="23">
        <f t="shared" si="87"/>
        <v>0</v>
      </c>
      <c r="I211" s="23">
        <f t="shared" si="87"/>
        <v>789.2</v>
      </c>
      <c r="J211" s="23">
        <f t="shared" si="87"/>
        <v>789.2</v>
      </c>
      <c r="K211" s="23">
        <f t="shared" si="87"/>
        <v>789.2</v>
      </c>
    </row>
    <row r="212" spans="1:12" s="9" customFormat="1" ht="14" x14ac:dyDescent="0.3">
      <c r="A212" s="50" t="s">
        <v>41</v>
      </c>
      <c r="B212" s="22" t="s">
        <v>66</v>
      </c>
      <c r="C212" s="22" t="s">
        <v>19</v>
      </c>
      <c r="D212" s="22" t="s">
        <v>8</v>
      </c>
      <c r="E212" s="20" t="s">
        <v>94</v>
      </c>
      <c r="F212" s="22" t="s">
        <v>40</v>
      </c>
      <c r="G212" s="23">
        <f t="shared" si="87"/>
        <v>789.2</v>
      </c>
      <c r="H212" s="23">
        <f t="shared" si="87"/>
        <v>0</v>
      </c>
      <c r="I212" s="23">
        <f t="shared" si="87"/>
        <v>789.2</v>
      </c>
      <c r="J212" s="23">
        <f t="shared" si="87"/>
        <v>789.2</v>
      </c>
      <c r="K212" s="23">
        <f t="shared" si="87"/>
        <v>789.2</v>
      </c>
    </row>
    <row r="213" spans="1:12" s="9" customFormat="1" ht="28" x14ac:dyDescent="0.3">
      <c r="A213" s="69" t="s">
        <v>42</v>
      </c>
      <c r="B213" s="22" t="s">
        <v>66</v>
      </c>
      <c r="C213" s="22" t="s">
        <v>19</v>
      </c>
      <c r="D213" s="22" t="s">
        <v>8</v>
      </c>
      <c r="E213" s="20" t="s">
        <v>94</v>
      </c>
      <c r="F213" s="22" t="s">
        <v>43</v>
      </c>
      <c r="G213" s="23">
        <f t="shared" si="87"/>
        <v>789.2</v>
      </c>
      <c r="H213" s="23">
        <f t="shared" si="87"/>
        <v>0</v>
      </c>
      <c r="I213" s="23">
        <f t="shared" si="87"/>
        <v>789.2</v>
      </c>
      <c r="J213" s="23">
        <f t="shared" si="87"/>
        <v>789.2</v>
      </c>
      <c r="K213" s="23">
        <f t="shared" si="87"/>
        <v>789.2</v>
      </c>
      <c r="L213" s="9" t="s">
        <v>142</v>
      </c>
    </row>
    <row r="214" spans="1:12" s="9" customFormat="1" ht="14" x14ac:dyDescent="0.3">
      <c r="A214" s="70" t="s">
        <v>44</v>
      </c>
      <c r="B214" s="24" t="s">
        <v>66</v>
      </c>
      <c r="C214" s="25" t="s">
        <v>19</v>
      </c>
      <c r="D214" s="25" t="s">
        <v>8</v>
      </c>
      <c r="E214" s="25" t="s">
        <v>94</v>
      </c>
      <c r="F214" s="24" t="s">
        <v>27</v>
      </c>
      <c r="G214" s="30">
        <v>789.2</v>
      </c>
      <c r="H214" s="30">
        <v>0</v>
      </c>
      <c r="I214" s="30">
        <f>G214+H214</f>
        <v>789.2</v>
      </c>
      <c r="J214" s="26">
        <v>789.2</v>
      </c>
      <c r="K214" s="26">
        <v>789.2</v>
      </c>
    </row>
    <row r="215" spans="1:12" s="9" customFormat="1" ht="14" x14ac:dyDescent="0.3">
      <c r="A215" s="61" t="s">
        <v>176</v>
      </c>
      <c r="B215" s="18" t="s">
        <v>66</v>
      </c>
      <c r="C215" s="76" t="s">
        <v>19</v>
      </c>
      <c r="D215" s="76" t="s">
        <v>9</v>
      </c>
      <c r="E215" s="76"/>
      <c r="F215" s="18"/>
      <c r="G215" s="95">
        <f t="shared" ref="G215:K219" si="88">G216</f>
        <v>36.700000000000003</v>
      </c>
      <c r="H215" s="95">
        <f t="shared" si="88"/>
        <v>130</v>
      </c>
      <c r="I215" s="21">
        <f t="shared" si="88"/>
        <v>166.7</v>
      </c>
      <c r="J215" s="21">
        <f t="shared" si="88"/>
        <v>0</v>
      </c>
      <c r="K215" s="21">
        <f t="shared" si="88"/>
        <v>0</v>
      </c>
    </row>
    <row r="216" spans="1:12" s="9" customFormat="1" ht="14" x14ac:dyDescent="0.3">
      <c r="A216" s="75" t="s">
        <v>28</v>
      </c>
      <c r="B216" s="18" t="s">
        <v>66</v>
      </c>
      <c r="C216" s="76" t="s">
        <v>19</v>
      </c>
      <c r="D216" s="76" t="s">
        <v>9</v>
      </c>
      <c r="E216" s="76" t="s">
        <v>76</v>
      </c>
      <c r="F216" s="18"/>
      <c r="G216" s="95">
        <f t="shared" si="88"/>
        <v>36.700000000000003</v>
      </c>
      <c r="H216" s="95">
        <f t="shared" si="88"/>
        <v>130</v>
      </c>
      <c r="I216" s="21">
        <f t="shared" si="88"/>
        <v>166.7</v>
      </c>
      <c r="J216" s="21">
        <f t="shared" si="88"/>
        <v>0</v>
      </c>
      <c r="K216" s="21">
        <f t="shared" si="88"/>
        <v>0</v>
      </c>
    </row>
    <row r="217" spans="1:12" s="9" customFormat="1" ht="28" x14ac:dyDescent="0.3">
      <c r="A217" s="68" t="s">
        <v>57</v>
      </c>
      <c r="B217" s="18" t="s">
        <v>66</v>
      </c>
      <c r="C217" s="76" t="s">
        <v>19</v>
      </c>
      <c r="D217" s="76" t="s">
        <v>9</v>
      </c>
      <c r="E217" s="76" t="s">
        <v>177</v>
      </c>
      <c r="F217" s="18"/>
      <c r="G217" s="95">
        <f t="shared" si="88"/>
        <v>36.700000000000003</v>
      </c>
      <c r="H217" s="95">
        <f t="shared" si="88"/>
        <v>130</v>
      </c>
      <c r="I217" s="21">
        <f t="shared" si="88"/>
        <v>166.7</v>
      </c>
      <c r="J217" s="21">
        <f t="shared" si="88"/>
        <v>0</v>
      </c>
      <c r="K217" s="21">
        <f t="shared" si="88"/>
        <v>0</v>
      </c>
    </row>
    <row r="218" spans="1:12" s="9" customFormat="1" ht="14" x14ac:dyDescent="0.3">
      <c r="A218" s="61" t="s">
        <v>41</v>
      </c>
      <c r="B218" s="18" t="s">
        <v>66</v>
      </c>
      <c r="C218" s="76" t="s">
        <v>19</v>
      </c>
      <c r="D218" s="76" t="s">
        <v>9</v>
      </c>
      <c r="E218" s="76" t="s">
        <v>177</v>
      </c>
      <c r="F218" s="18" t="s">
        <v>40</v>
      </c>
      <c r="G218" s="95">
        <f t="shared" si="88"/>
        <v>36.700000000000003</v>
      </c>
      <c r="H218" s="95">
        <f t="shared" si="88"/>
        <v>130</v>
      </c>
      <c r="I218" s="21">
        <f t="shared" si="88"/>
        <v>166.7</v>
      </c>
      <c r="J218" s="21">
        <f t="shared" si="88"/>
        <v>0</v>
      </c>
      <c r="K218" s="21">
        <f t="shared" si="88"/>
        <v>0</v>
      </c>
    </row>
    <row r="219" spans="1:12" s="9" customFormat="1" ht="28" x14ac:dyDescent="0.3">
      <c r="A219" s="103" t="s">
        <v>42</v>
      </c>
      <c r="B219" s="18" t="s">
        <v>66</v>
      </c>
      <c r="C219" s="76" t="s">
        <v>19</v>
      </c>
      <c r="D219" s="76" t="s">
        <v>9</v>
      </c>
      <c r="E219" s="76" t="s">
        <v>177</v>
      </c>
      <c r="F219" s="18" t="s">
        <v>178</v>
      </c>
      <c r="G219" s="95">
        <f t="shared" si="88"/>
        <v>36.700000000000003</v>
      </c>
      <c r="H219" s="95">
        <f t="shared" si="88"/>
        <v>130</v>
      </c>
      <c r="I219" s="21">
        <f t="shared" si="88"/>
        <v>166.7</v>
      </c>
      <c r="J219" s="21">
        <f t="shared" si="88"/>
        <v>0</v>
      </c>
      <c r="K219" s="21">
        <f t="shared" si="88"/>
        <v>0</v>
      </c>
    </row>
    <row r="220" spans="1:12" s="9" customFormat="1" ht="14" x14ac:dyDescent="0.3">
      <c r="A220" s="104" t="s">
        <v>44</v>
      </c>
      <c r="B220" s="24" t="s">
        <v>66</v>
      </c>
      <c r="C220" s="25" t="s">
        <v>19</v>
      </c>
      <c r="D220" s="25" t="s">
        <v>9</v>
      </c>
      <c r="E220" s="29" t="s">
        <v>177</v>
      </c>
      <c r="F220" s="24" t="s">
        <v>179</v>
      </c>
      <c r="G220" s="97">
        <v>36.700000000000003</v>
      </c>
      <c r="H220" s="97">
        <v>130</v>
      </c>
      <c r="I220" s="30">
        <f>G220+H220</f>
        <v>166.7</v>
      </c>
      <c r="J220" s="26">
        <v>0</v>
      </c>
      <c r="K220" s="26">
        <v>0</v>
      </c>
    </row>
    <row r="221" spans="1:12" s="9" customFormat="1" ht="14" x14ac:dyDescent="0.3">
      <c r="A221" s="77" t="s">
        <v>128</v>
      </c>
      <c r="B221" s="78" t="s">
        <v>66</v>
      </c>
      <c r="C221" s="79" t="s">
        <v>129</v>
      </c>
      <c r="D221" s="79" t="s">
        <v>20</v>
      </c>
      <c r="E221" s="80"/>
      <c r="F221" s="80"/>
      <c r="G221" s="41">
        <f>G222+G228</f>
        <v>55</v>
      </c>
      <c r="H221" s="41">
        <f>H222+H228</f>
        <v>0</v>
      </c>
      <c r="I221" s="41">
        <f>I222+I228</f>
        <v>55</v>
      </c>
      <c r="J221" s="41">
        <f t="shared" ref="J221:K221" si="89">J222+J228</f>
        <v>0</v>
      </c>
      <c r="K221" s="41">
        <f t="shared" si="89"/>
        <v>0</v>
      </c>
      <c r="L221" s="9" t="s">
        <v>142</v>
      </c>
    </row>
    <row r="222" spans="1:12" ht="14" x14ac:dyDescent="0.3">
      <c r="A222" s="81" t="s">
        <v>130</v>
      </c>
      <c r="B222" s="31" t="s">
        <v>66</v>
      </c>
      <c r="C222" s="76" t="s">
        <v>129</v>
      </c>
      <c r="D222" s="76" t="s">
        <v>8</v>
      </c>
      <c r="E222" s="18"/>
      <c r="F222" s="18"/>
      <c r="G222" s="41">
        <f>G223</f>
        <v>15</v>
      </c>
      <c r="H222" s="41">
        <f>H223</f>
        <v>0</v>
      </c>
      <c r="I222" s="41">
        <f>I223</f>
        <v>15</v>
      </c>
      <c r="J222" s="41">
        <f t="shared" ref="J222:K222" si="90">J223</f>
        <v>0</v>
      </c>
      <c r="K222" s="41">
        <f t="shared" si="90"/>
        <v>0</v>
      </c>
    </row>
    <row r="223" spans="1:12" ht="14" x14ac:dyDescent="0.3">
      <c r="A223" s="81" t="s">
        <v>28</v>
      </c>
      <c r="B223" s="31" t="s">
        <v>66</v>
      </c>
      <c r="C223" s="76" t="s">
        <v>129</v>
      </c>
      <c r="D223" s="76" t="s">
        <v>8</v>
      </c>
      <c r="E223" s="18" t="s">
        <v>76</v>
      </c>
      <c r="F223" s="18"/>
      <c r="G223" s="41">
        <f t="shared" ref="G223:I226" si="91">G224</f>
        <v>15</v>
      </c>
      <c r="H223" s="41">
        <f t="shared" si="91"/>
        <v>0</v>
      </c>
      <c r="I223" s="41">
        <f t="shared" si="91"/>
        <v>15</v>
      </c>
      <c r="J223" s="41">
        <f t="shared" ref="J223:K226" si="92">J224</f>
        <v>0</v>
      </c>
      <c r="K223" s="41">
        <f t="shared" si="92"/>
        <v>0</v>
      </c>
    </row>
    <row r="224" spans="1:12" ht="28" x14ac:dyDescent="0.3">
      <c r="A224" s="81" t="s">
        <v>131</v>
      </c>
      <c r="B224" s="22" t="s">
        <v>66</v>
      </c>
      <c r="C224" s="22" t="s">
        <v>129</v>
      </c>
      <c r="D224" s="22" t="s">
        <v>8</v>
      </c>
      <c r="E224" s="18" t="s">
        <v>132</v>
      </c>
      <c r="F224" s="18"/>
      <c r="G224" s="41">
        <f t="shared" si="91"/>
        <v>15</v>
      </c>
      <c r="H224" s="41">
        <f t="shared" si="91"/>
        <v>0</v>
      </c>
      <c r="I224" s="41">
        <f t="shared" si="91"/>
        <v>15</v>
      </c>
      <c r="J224" s="41">
        <f t="shared" si="92"/>
        <v>0</v>
      </c>
      <c r="K224" s="41">
        <f t="shared" si="92"/>
        <v>0</v>
      </c>
    </row>
    <row r="225" spans="1:11" ht="28" x14ac:dyDescent="0.3">
      <c r="A225" s="61" t="s">
        <v>101</v>
      </c>
      <c r="B225" s="22" t="s">
        <v>66</v>
      </c>
      <c r="C225" s="22" t="s">
        <v>129</v>
      </c>
      <c r="D225" s="22" t="s">
        <v>8</v>
      </c>
      <c r="E225" s="18" t="s">
        <v>132</v>
      </c>
      <c r="F225" s="18" t="s">
        <v>30</v>
      </c>
      <c r="G225" s="41">
        <f t="shared" si="91"/>
        <v>15</v>
      </c>
      <c r="H225" s="41">
        <f t="shared" si="91"/>
        <v>0</v>
      </c>
      <c r="I225" s="41">
        <f t="shared" si="91"/>
        <v>15</v>
      </c>
      <c r="J225" s="41">
        <f t="shared" si="92"/>
        <v>0</v>
      </c>
      <c r="K225" s="41">
        <f t="shared" si="92"/>
        <v>0</v>
      </c>
    </row>
    <row r="226" spans="1:11" ht="28" x14ac:dyDescent="0.3">
      <c r="A226" s="82" t="s">
        <v>54</v>
      </c>
      <c r="B226" s="22" t="s">
        <v>66</v>
      </c>
      <c r="C226" s="22" t="s">
        <v>129</v>
      </c>
      <c r="D226" s="22" t="s">
        <v>8</v>
      </c>
      <c r="E226" s="18" t="s">
        <v>132</v>
      </c>
      <c r="F226" s="18" t="s">
        <v>31</v>
      </c>
      <c r="G226" s="41">
        <f t="shared" si="91"/>
        <v>15</v>
      </c>
      <c r="H226" s="41">
        <f t="shared" si="91"/>
        <v>0</v>
      </c>
      <c r="I226" s="41">
        <f t="shared" si="91"/>
        <v>15</v>
      </c>
      <c r="J226" s="41">
        <f t="shared" si="92"/>
        <v>0</v>
      </c>
      <c r="K226" s="41">
        <f t="shared" si="92"/>
        <v>0</v>
      </c>
    </row>
    <row r="227" spans="1:11" ht="14" x14ac:dyDescent="0.3">
      <c r="A227" s="83" t="s">
        <v>105</v>
      </c>
      <c r="B227" s="29" t="s">
        <v>66</v>
      </c>
      <c r="C227" s="29" t="s">
        <v>129</v>
      </c>
      <c r="D227" s="29" t="s">
        <v>8</v>
      </c>
      <c r="E227" s="73" t="s">
        <v>132</v>
      </c>
      <c r="F227" s="73" t="s">
        <v>26</v>
      </c>
      <c r="G227" s="30">
        <v>15</v>
      </c>
      <c r="H227" s="30">
        <v>0</v>
      </c>
      <c r="I227" s="30">
        <f>G227+H227</f>
        <v>15</v>
      </c>
      <c r="J227" s="30">
        <v>0</v>
      </c>
      <c r="K227" s="30">
        <v>0</v>
      </c>
    </row>
    <row r="228" spans="1:11" ht="14" x14ac:dyDescent="0.3">
      <c r="A228" s="75" t="s">
        <v>133</v>
      </c>
      <c r="B228" s="22" t="s">
        <v>66</v>
      </c>
      <c r="C228" s="22" t="s">
        <v>129</v>
      </c>
      <c r="D228" s="22" t="s">
        <v>12</v>
      </c>
      <c r="E228" s="18" t="s">
        <v>7</v>
      </c>
      <c r="F228" s="22" t="s">
        <v>7</v>
      </c>
      <c r="G228" s="41">
        <f t="shared" ref="G228:I232" si="93">G229</f>
        <v>40</v>
      </c>
      <c r="H228" s="41">
        <f t="shared" si="93"/>
        <v>0</v>
      </c>
      <c r="I228" s="41">
        <f t="shared" si="93"/>
        <v>40</v>
      </c>
      <c r="J228" s="41">
        <f t="shared" ref="J228:K232" si="94">J229</f>
        <v>0</v>
      </c>
      <c r="K228" s="41">
        <f t="shared" si="94"/>
        <v>0</v>
      </c>
    </row>
    <row r="229" spans="1:11" ht="14" x14ac:dyDescent="0.3">
      <c r="A229" s="68" t="s">
        <v>28</v>
      </c>
      <c r="B229" s="22" t="s">
        <v>66</v>
      </c>
      <c r="C229" s="22" t="s">
        <v>129</v>
      </c>
      <c r="D229" s="22" t="s">
        <v>12</v>
      </c>
      <c r="E229" s="18" t="s">
        <v>76</v>
      </c>
      <c r="F229" s="22"/>
      <c r="G229" s="41">
        <f t="shared" si="93"/>
        <v>40</v>
      </c>
      <c r="H229" s="41">
        <f t="shared" si="93"/>
        <v>0</v>
      </c>
      <c r="I229" s="41">
        <f t="shared" si="93"/>
        <v>40</v>
      </c>
      <c r="J229" s="41">
        <f t="shared" si="94"/>
        <v>0</v>
      </c>
      <c r="K229" s="41">
        <f t="shared" si="94"/>
        <v>0</v>
      </c>
    </row>
    <row r="230" spans="1:11" ht="14" x14ac:dyDescent="0.3">
      <c r="A230" s="68" t="s">
        <v>134</v>
      </c>
      <c r="B230" s="22" t="s">
        <v>66</v>
      </c>
      <c r="C230" s="22" t="s">
        <v>129</v>
      </c>
      <c r="D230" s="22" t="s">
        <v>12</v>
      </c>
      <c r="E230" s="18" t="s">
        <v>135</v>
      </c>
      <c r="F230" s="22"/>
      <c r="G230" s="41">
        <f t="shared" si="93"/>
        <v>40</v>
      </c>
      <c r="H230" s="41">
        <f t="shared" si="93"/>
        <v>0</v>
      </c>
      <c r="I230" s="41">
        <f t="shared" si="93"/>
        <v>40</v>
      </c>
      <c r="J230" s="41">
        <f t="shared" si="94"/>
        <v>0</v>
      </c>
      <c r="K230" s="41">
        <f t="shared" si="94"/>
        <v>0</v>
      </c>
    </row>
    <row r="231" spans="1:11" ht="28" x14ac:dyDescent="0.3">
      <c r="A231" s="61" t="s">
        <v>101</v>
      </c>
      <c r="B231" s="22" t="s">
        <v>66</v>
      </c>
      <c r="C231" s="22" t="s">
        <v>129</v>
      </c>
      <c r="D231" s="22" t="s">
        <v>12</v>
      </c>
      <c r="E231" s="18" t="s">
        <v>135</v>
      </c>
      <c r="F231" s="22" t="s">
        <v>30</v>
      </c>
      <c r="G231" s="41">
        <f t="shared" si="93"/>
        <v>40</v>
      </c>
      <c r="H231" s="41">
        <f t="shared" si="93"/>
        <v>0</v>
      </c>
      <c r="I231" s="41">
        <f t="shared" si="93"/>
        <v>40</v>
      </c>
      <c r="J231" s="41">
        <f t="shared" si="94"/>
        <v>0</v>
      </c>
      <c r="K231" s="41">
        <f t="shared" si="94"/>
        <v>0</v>
      </c>
    </row>
    <row r="232" spans="1:11" ht="28" x14ac:dyDescent="0.3">
      <c r="A232" s="82" t="s">
        <v>54</v>
      </c>
      <c r="B232" s="22" t="s">
        <v>66</v>
      </c>
      <c r="C232" s="22" t="s">
        <v>129</v>
      </c>
      <c r="D232" s="22" t="s">
        <v>12</v>
      </c>
      <c r="E232" s="18" t="s">
        <v>135</v>
      </c>
      <c r="F232" s="22" t="s">
        <v>31</v>
      </c>
      <c r="G232" s="41">
        <f t="shared" si="93"/>
        <v>40</v>
      </c>
      <c r="H232" s="41">
        <f t="shared" si="93"/>
        <v>0</v>
      </c>
      <c r="I232" s="41">
        <f t="shared" si="93"/>
        <v>40</v>
      </c>
      <c r="J232" s="41">
        <f t="shared" si="94"/>
        <v>0</v>
      </c>
      <c r="K232" s="41">
        <f t="shared" si="94"/>
        <v>0</v>
      </c>
    </row>
    <row r="233" spans="1:11" ht="14" x14ac:dyDescent="0.3">
      <c r="A233" s="51" t="s">
        <v>105</v>
      </c>
      <c r="B233" s="84" t="s">
        <v>66</v>
      </c>
      <c r="C233" s="25" t="s">
        <v>129</v>
      </c>
      <c r="D233" s="25" t="s">
        <v>12</v>
      </c>
      <c r="E233" s="24" t="s">
        <v>135</v>
      </c>
      <c r="F233" s="24" t="s">
        <v>26</v>
      </c>
      <c r="G233" s="30">
        <v>40</v>
      </c>
      <c r="H233" s="30">
        <v>0</v>
      </c>
      <c r="I233" s="30">
        <f>G233+H233</f>
        <v>40</v>
      </c>
      <c r="J233" s="30">
        <v>0</v>
      </c>
      <c r="K233" s="30">
        <v>0</v>
      </c>
    </row>
    <row r="234" spans="1:11" ht="28" x14ac:dyDescent="0.3">
      <c r="A234" s="71" t="s">
        <v>104</v>
      </c>
      <c r="B234" s="42">
        <v>932</v>
      </c>
      <c r="C234" s="42">
        <v>99</v>
      </c>
      <c r="D234" s="43" t="s">
        <v>20</v>
      </c>
      <c r="E234" s="42"/>
      <c r="F234" s="42"/>
      <c r="G234" s="6">
        <f t="shared" ref="G234:K236" si="95">G235</f>
        <v>0</v>
      </c>
      <c r="H234" s="6">
        <f t="shared" si="95"/>
        <v>0</v>
      </c>
      <c r="I234" s="6">
        <f t="shared" si="95"/>
        <v>0</v>
      </c>
      <c r="J234" s="91">
        <f t="shared" si="95"/>
        <v>698.9</v>
      </c>
      <c r="K234" s="91">
        <f t="shared" si="95"/>
        <v>1433.8</v>
      </c>
    </row>
    <row r="235" spans="1:11" ht="14" x14ac:dyDescent="0.3">
      <c r="A235" s="44" t="s">
        <v>103</v>
      </c>
      <c r="B235" s="45">
        <v>932</v>
      </c>
      <c r="C235" s="45">
        <v>99</v>
      </c>
      <c r="D235" s="45">
        <v>99</v>
      </c>
      <c r="E235" s="45"/>
      <c r="F235" s="45"/>
      <c r="G235" s="7">
        <f t="shared" si="95"/>
        <v>0</v>
      </c>
      <c r="H235" s="7">
        <f t="shared" si="95"/>
        <v>0</v>
      </c>
      <c r="I235" s="7">
        <f t="shared" si="95"/>
        <v>0</v>
      </c>
      <c r="J235" s="92">
        <f t="shared" si="95"/>
        <v>698.9</v>
      </c>
      <c r="K235" s="92">
        <f t="shared" si="95"/>
        <v>1433.8</v>
      </c>
    </row>
    <row r="236" spans="1:11" ht="14" x14ac:dyDescent="0.3">
      <c r="A236" s="44" t="s">
        <v>28</v>
      </c>
      <c r="B236" s="45">
        <v>932</v>
      </c>
      <c r="C236" s="45">
        <v>99</v>
      </c>
      <c r="D236" s="45">
        <v>99</v>
      </c>
      <c r="E236" s="45" t="s">
        <v>76</v>
      </c>
      <c r="F236" s="45"/>
      <c r="G236" s="7">
        <f t="shared" si="95"/>
        <v>0</v>
      </c>
      <c r="H236" s="7">
        <f t="shared" si="95"/>
        <v>0</v>
      </c>
      <c r="I236" s="7">
        <f t="shared" si="95"/>
        <v>0</v>
      </c>
      <c r="J236" s="92">
        <f t="shared" si="95"/>
        <v>698.9</v>
      </c>
      <c r="K236" s="92">
        <f t="shared" si="95"/>
        <v>1433.8</v>
      </c>
    </row>
    <row r="237" spans="1:11" ht="14" x14ac:dyDescent="0.3">
      <c r="A237" s="44" t="s">
        <v>103</v>
      </c>
      <c r="B237" s="45">
        <v>932</v>
      </c>
      <c r="C237" s="45">
        <v>99</v>
      </c>
      <c r="D237" s="45">
        <v>99</v>
      </c>
      <c r="E237" s="45" t="s">
        <v>102</v>
      </c>
      <c r="F237" s="45"/>
      <c r="G237" s="7">
        <v>0</v>
      </c>
      <c r="H237" s="7">
        <v>0</v>
      </c>
      <c r="I237" s="7">
        <v>0</v>
      </c>
      <c r="J237" s="92">
        <v>698.9</v>
      </c>
      <c r="K237" s="92">
        <v>1433.8</v>
      </c>
    </row>
  </sheetData>
  <autoFilter ref="A11:K237" xr:uid="{00000000-0009-0000-0000-000000000000}"/>
  <customSheetViews>
    <customSheetView guid="{C0DCEFD6-4378-4196-8A52-BBAE8937CBA3}" showPageBreaks="1" showGridLines="0" printArea="1" hiddenRows="1" view="pageBreakPreview" showRuler="0">
      <pane ySplit="1" topLeftCell="A4" activePane="bottomLeft" state="frozen"/>
      <selection pane="bottomLeft" activeCell="H8" sqref="H8:H9"/>
      <pageMargins left="1.1023622047244095" right="0.39370078740157483" top="0.39370078740157483" bottom="0.35433070866141736" header="0.35433070866141736" footer="0.19685039370078741"/>
      <pageSetup paperSize="9" scale="85" orientation="portrait" r:id="rId1"/>
      <headerFooter alignWithMargins="0">
        <oddFooter>&amp;C&amp;P</oddFooter>
      </headerFooter>
    </customSheetView>
    <customSheetView guid="{265E4B74-F87F-4C11-8F36-BD3184BC15DF}" showPageBreaks="1" showGridLines="0" printArea="1" showAutoFilter="1" hiddenRows="1" view="pageBreakPreview" showRuler="0">
      <pane ySplit="1" topLeftCell="A159" activePane="bottomLeft" state="frozen"/>
      <selection pane="bottomLeft" activeCell="A141" sqref="A141"/>
      <pageMargins left="1.1023622047244095" right="0.39370078740157483" top="0.39370078740157483" bottom="0.35433070866141736" header="0.35433070866141736" footer="0.19685039370078741"/>
      <pageSetup paperSize="9" scale="73" orientation="portrait" r:id="rId2"/>
      <headerFooter alignWithMargins="0">
        <oddFooter>&amp;C&amp;P</oddFooter>
      </headerFooter>
      <autoFilter ref="A7:F205" xr:uid="{00000000-0000-0000-0000-000000000000}"/>
    </customSheetView>
    <customSheetView guid="{3A0034B5-8F37-4AD6-B8AC-A9A8B0642AF7}" showPageBreaks="1" showGridLines="0" printArea="1" showAutoFilter="1" hiddenRows="1" view="pageBreakPreview" showRuler="0">
      <pane ySplit="1" topLeftCell="A8" activePane="bottomLeft" state="frozen"/>
      <selection pane="bottomLeft" activeCell="G19" sqref="G19"/>
      <pageMargins left="1.1023622047244095" right="0.39370078740157483" top="0.39370078740157483" bottom="0.35433070866141736" header="0.35433070866141736" footer="0.19685039370078741"/>
      <pageSetup paperSize="9" scale="73" orientation="portrait" r:id="rId3"/>
      <headerFooter alignWithMargins="0">
        <oddFooter>&amp;C&amp;P</oddFooter>
      </headerFooter>
      <autoFilter ref="A7:F212" xr:uid="{00000000-0000-0000-0000-000000000000}"/>
    </customSheetView>
  </customSheetViews>
  <mergeCells count="12">
    <mergeCell ref="G10:K10"/>
    <mergeCell ref="F10:F11"/>
    <mergeCell ref="A10:A11"/>
    <mergeCell ref="B10:B11"/>
    <mergeCell ref="C10:D10"/>
    <mergeCell ref="E10:E11"/>
    <mergeCell ref="J5:K5"/>
    <mergeCell ref="J2:K2"/>
    <mergeCell ref="A8:K8"/>
    <mergeCell ref="D7:F7"/>
    <mergeCell ref="C6:K6"/>
    <mergeCell ref="C3:K3"/>
  </mergeCells>
  <phoneticPr fontId="0" type="noConversion"/>
  <pageMargins left="0.51181102362204722" right="0.19685039370078741" top="0.35433070866141736" bottom="0.35433070866141736" header="0" footer="0"/>
  <pageSetup paperSize="9" scale="74" fitToHeight="0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2022-2024 год</vt:lpstr>
      <vt:lpstr>'2022-2024 год'!Заголовки_для_печати</vt:lpstr>
      <vt:lpstr>'2022-2024 год'!Область_печати</vt:lpstr>
    </vt:vector>
  </TitlesOfParts>
  <Company>Bss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User</cp:lastModifiedBy>
  <cp:lastPrinted>2022-03-25T09:55:34Z</cp:lastPrinted>
  <dcterms:created xsi:type="dcterms:W3CDTF">2003-12-05T21:14:57Z</dcterms:created>
  <dcterms:modified xsi:type="dcterms:W3CDTF">2022-06-24T10:17:02Z</dcterms:modified>
</cp:coreProperties>
</file>